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90" yWindow="0" windowWidth="12120" windowHeight="7350"/>
  </bookViews>
  <sheets>
    <sheet name="1кв. 2018" sheetId="30" r:id="rId1"/>
  </sheets>
  <definedNames>
    <definedName name="_Regression_Int" localSheetId="0" hidden="1">1</definedName>
    <definedName name="_xlnm.Print_Titles" localSheetId="0">'1кв. 2018'!$5:$6</definedName>
    <definedName name="_xlnm.Print_Area" localSheetId="0">'1кв. 2018'!$A$1:$J$85</definedName>
    <definedName name="Область_печати_ИМ" localSheetId="0">'1кв. 2018'!$A$4:$D$76</definedName>
  </definedNames>
  <calcPr calcId="145621" fullCalcOnLoad="1"/>
</workbook>
</file>

<file path=xl/calcChain.xml><?xml version="1.0" encoding="utf-8"?>
<calcChain xmlns="http://schemas.openxmlformats.org/spreadsheetml/2006/main">
  <c r="F71" i="30" l="1"/>
  <c r="F42" i="30"/>
  <c r="G80" i="30"/>
  <c r="F80" i="30"/>
  <c r="G71" i="30"/>
  <c r="D58" i="30"/>
  <c r="C8" i="30"/>
  <c r="C14" i="30"/>
  <c r="C19" i="30"/>
  <c r="C18" i="30"/>
  <c r="C36" i="30"/>
  <c r="C30" i="30"/>
  <c r="C42" i="30"/>
  <c r="C41" i="30"/>
  <c r="C11" i="30"/>
  <c r="D8" i="30"/>
  <c r="D19" i="30"/>
  <c r="D18" i="30"/>
  <c r="D30" i="30"/>
  <c r="D36" i="30"/>
  <c r="D42" i="30"/>
  <c r="D41" i="30"/>
  <c r="D14" i="30"/>
  <c r="D11" i="30"/>
  <c r="F8" i="30"/>
  <c r="F19" i="30"/>
  <c r="F30" i="30"/>
  <c r="F36" i="30"/>
  <c r="F18" i="30"/>
  <c r="F41" i="30"/>
  <c r="F14" i="30"/>
  <c r="F11" i="30"/>
  <c r="F7" i="30"/>
  <c r="G8" i="30"/>
  <c r="G19" i="30"/>
  <c r="G18" i="30"/>
  <c r="G30" i="30"/>
  <c r="G36" i="30"/>
  <c r="G42" i="30"/>
  <c r="G41" i="30"/>
  <c r="H41" i="30"/>
  <c r="G14" i="30"/>
  <c r="G11" i="30"/>
  <c r="E8" i="30"/>
  <c r="H8" i="30"/>
  <c r="I8" i="30"/>
  <c r="J8" i="30"/>
  <c r="C9" i="30"/>
  <c r="D9" i="30"/>
  <c r="E9" i="30"/>
  <c r="F9" i="30"/>
  <c r="G9" i="30"/>
  <c r="H9" i="30"/>
  <c r="I9" i="30"/>
  <c r="J9" i="30"/>
  <c r="E10" i="30"/>
  <c r="H10" i="30"/>
  <c r="I10" i="30"/>
  <c r="J10" i="30"/>
  <c r="E11" i="30"/>
  <c r="H11" i="30"/>
  <c r="I11" i="30"/>
  <c r="J11" i="30"/>
  <c r="E12" i="30"/>
  <c r="H12" i="30"/>
  <c r="I12" i="30"/>
  <c r="J12" i="30"/>
  <c r="E13" i="30"/>
  <c r="H13" i="30"/>
  <c r="I13" i="30"/>
  <c r="J13" i="30"/>
  <c r="E14" i="30"/>
  <c r="H14" i="30"/>
  <c r="I15" i="30"/>
  <c r="I14" i="30"/>
  <c r="I16" i="30"/>
  <c r="I17" i="30"/>
  <c r="J15" i="30"/>
  <c r="J14" i="30"/>
  <c r="J16" i="30"/>
  <c r="J17" i="30"/>
  <c r="E15" i="30"/>
  <c r="H15" i="30"/>
  <c r="E16" i="30"/>
  <c r="H16" i="30"/>
  <c r="E17" i="30"/>
  <c r="H17" i="30"/>
  <c r="H18" i="30"/>
  <c r="E19" i="30"/>
  <c r="H19" i="30"/>
  <c r="I19" i="30"/>
  <c r="J19" i="30"/>
  <c r="E20" i="30"/>
  <c r="H20" i="30"/>
  <c r="I20" i="30"/>
  <c r="J20" i="30"/>
  <c r="E21" i="30"/>
  <c r="H21" i="30"/>
  <c r="I21" i="30"/>
  <c r="J21" i="30"/>
  <c r="E22" i="30"/>
  <c r="H22" i="30"/>
  <c r="I22" i="30"/>
  <c r="J22" i="30"/>
  <c r="E23" i="30"/>
  <c r="H23" i="30"/>
  <c r="I23" i="30"/>
  <c r="J23" i="30"/>
  <c r="E24" i="30"/>
  <c r="H24" i="30"/>
  <c r="I24" i="30"/>
  <c r="J24" i="30"/>
  <c r="E25" i="30"/>
  <c r="H25" i="30"/>
  <c r="I25" i="30"/>
  <c r="J25" i="30"/>
  <c r="E26" i="30"/>
  <c r="H26" i="30"/>
  <c r="I26" i="30"/>
  <c r="J26" i="30"/>
  <c r="E27" i="30"/>
  <c r="H27" i="30"/>
  <c r="I27" i="30"/>
  <c r="J27" i="30"/>
  <c r="E28" i="30"/>
  <c r="H28" i="30"/>
  <c r="I28" i="30"/>
  <c r="J28" i="30"/>
  <c r="E29" i="30"/>
  <c r="H29" i="30"/>
  <c r="I29" i="30"/>
  <c r="J29" i="30"/>
  <c r="E30" i="30"/>
  <c r="H30" i="30"/>
  <c r="I30" i="30"/>
  <c r="J30" i="30"/>
  <c r="E31" i="30"/>
  <c r="H31" i="30"/>
  <c r="I31" i="30"/>
  <c r="J31" i="30"/>
  <c r="E32" i="30"/>
  <c r="H32" i="30"/>
  <c r="I32" i="30"/>
  <c r="J32" i="30"/>
  <c r="E33" i="30"/>
  <c r="H33" i="30"/>
  <c r="I33" i="30"/>
  <c r="J33" i="30"/>
  <c r="E34" i="30"/>
  <c r="H34" i="30"/>
  <c r="I34" i="30"/>
  <c r="J34" i="30"/>
  <c r="E35" i="30"/>
  <c r="H35" i="30"/>
  <c r="I35" i="30"/>
  <c r="J35" i="30"/>
  <c r="E36" i="30"/>
  <c r="H36" i="30"/>
  <c r="I38" i="30"/>
  <c r="I39" i="30"/>
  <c r="I40" i="30"/>
  <c r="I37" i="30"/>
  <c r="I36" i="30"/>
  <c r="J37" i="30"/>
  <c r="J38" i="30"/>
  <c r="J36" i="30"/>
  <c r="J39" i="30"/>
  <c r="J40" i="30"/>
  <c r="E37" i="30"/>
  <c r="H37" i="30"/>
  <c r="E38" i="30"/>
  <c r="H38" i="30"/>
  <c r="E39" i="30"/>
  <c r="H39" i="30"/>
  <c r="E40" i="30"/>
  <c r="H40" i="30"/>
  <c r="E43" i="30"/>
  <c r="E42" i="30"/>
  <c r="E41" i="30"/>
  <c r="E44" i="30"/>
  <c r="E45" i="30"/>
  <c r="I43" i="30"/>
  <c r="I42" i="30"/>
  <c r="I41" i="30"/>
  <c r="I44" i="30"/>
  <c r="I45" i="30"/>
  <c r="J43" i="30"/>
  <c r="J44" i="30"/>
  <c r="J45" i="30"/>
  <c r="J42" i="30"/>
  <c r="J41" i="30"/>
  <c r="H42" i="30"/>
  <c r="H43" i="30"/>
  <c r="H44" i="30"/>
  <c r="H45" i="30"/>
  <c r="E46" i="30"/>
  <c r="H46" i="30"/>
  <c r="I46" i="30"/>
  <c r="J46" i="30"/>
  <c r="C50" i="30"/>
  <c r="C56" i="30"/>
  <c r="C60" i="30"/>
  <c r="C62" i="30"/>
  <c r="C55" i="30"/>
  <c r="C47" i="30"/>
  <c r="C67" i="30"/>
  <c r="C65" i="30"/>
  <c r="D60" i="30"/>
  <c r="D55" i="30"/>
  <c r="D62" i="30"/>
  <c r="D56" i="30"/>
  <c r="E56" i="30"/>
  <c r="D50" i="30"/>
  <c r="D48" i="30"/>
  <c r="E48" i="30"/>
  <c r="D67" i="30"/>
  <c r="D65" i="30"/>
  <c r="F60" i="30"/>
  <c r="F62" i="30"/>
  <c r="F55" i="30"/>
  <c r="F50" i="30"/>
  <c r="F48" i="30"/>
  <c r="F67" i="30"/>
  <c r="F65" i="30"/>
  <c r="G60" i="30"/>
  <c r="G62" i="30"/>
  <c r="G55" i="30"/>
  <c r="G50" i="30"/>
  <c r="G67" i="30"/>
  <c r="G65" i="30"/>
  <c r="C48" i="30"/>
  <c r="G48" i="30"/>
  <c r="J48" i="30"/>
  <c r="E49" i="30"/>
  <c r="H49" i="30"/>
  <c r="I49" i="30"/>
  <c r="J49" i="30"/>
  <c r="E50" i="30"/>
  <c r="I50" i="30"/>
  <c r="E51" i="30"/>
  <c r="H51" i="30"/>
  <c r="I51" i="30"/>
  <c r="J51" i="30"/>
  <c r="E52" i="30"/>
  <c r="H52" i="30"/>
  <c r="I52" i="30"/>
  <c r="J52" i="30"/>
  <c r="E53" i="30"/>
  <c r="I53" i="30"/>
  <c r="J53" i="30"/>
  <c r="E54" i="30"/>
  <c r="H54" i="30"/>
  <c r="I54" i="30"/>
  <c r="J54" i="30"/>
  <c r="F56" i="30"/>
  <c r="I56" i="30"/>
  <c r="G56" i="30"/>
  <c r="H56" i="30"/>
  <c r="J56" i="30"/>
  <c r="E57" i="30"/>
  <c r="I57" i="30"/>
  <c r="J57" i="30"/>
  <c r="E58" i="30"/>
  <c r="I58" i="30"/>
  <c r="J58" i="30"/>
  <c r="E59" i="30"/>
  <c r="H59" i="30"/>
  <c r="I59" i="30"/>
  <c r="J59" i="30"/>
  <c r="H60" i="30"/>
  <c r="I60" i="30"/>
  <c r="J60" i="30"/>
  <c r="E61" i="30"/>
  <c r="H61" i="30"/>
  <c r="I61" i="30"/>
  <c r="J61" i="30"/>
  <c r="E62" i="30"/>
  <c r="H63" i="30"/>
  <c r="H64" i="30"/>
  <c r="H62" i="30"/>
  <c r="I63" i="30"/>
  <c r="I64" i="30"/>
  <c r="I62" i="30"/>
  <c r="J63" i="30"/>
  <c r="J64" i="30"/>
  <c r="J62" i="30"/>
  <c r="E63" i="30"/>
  <c r="E64" i="30"/>
  <c r="E65" i="30"/>
  <c r="H65" i="30"/>
  <c r="I65" i="30"/>
  <c r="E66" i="30"/>
  <c r="H66" i="30"/>
  <c r="I66" i="30"/>
  <c r="J66" i="30"/>
  <c r="E67" i="30"/>
  <c r="H67" i="30"/>
  <c r="I67" i="30"/>
  <c r="J67" i="30"/>
  <c r="E68" i="30"/>
  <c r="H68" i="30"/>
  <c r="I68" i="30"/>
  <c r="J68" i="30"/>
  <c r="E69" i="30"/>
  <c r="H69" i="30"/>
  <c r="E70" i="30"/>
  <c r="H70" i="30"/>
  <c r="I70" i="30"/>
  <c r="J70" i="30"/>
  <c r="H71" i="30"/>
  <c r="I71" i="30"/>
  <c r="J71" i="30"/>
  <c r="C73" i="30"/>
  <c r="C72" i="30"/>
  <c r="D73" i="30"/>
  <c r="D72" i="30"/>
  <c r="F73" i="30"/>
  <c r="F72" i="30"/>
  <c r="G73" i="30"/>
  <c r="G72" i="30"/>
  <c r="J72" i="30"/>
  <c r="E74" i="30"/>
  <c r="E73" i="30"/>
  <c r="H75" i="30"/>
  <c r="H74" i="30"/>
  <c r="H73" i="30"/>
  <c r="I73" i="30"/>
  <c r="I74" i="30"/>
  <c r="J74" i="30"/>
  <c r="I75" i="30"/>
  <c r="J75" i="30"/>
  <c r="H76" i="30"/>
  <c r="I76" i="30"/>
  <c r="J76" i="30"/>
  <c r="C80" i="30"/>
  <c r="C82" i="30"/>
  <c r="C79" i="30"/>
  <c r="D80" i="30"/>
  <c r="D82" i="30"/>
  <c r="D79" i="30"/>
  <c r="F82" i="30"/>
  <c r="F79" i="30"/>
  <c r="G82" i="30"/>
  <c r="G79" i="30"/>
  <c r="G78" i="30"/>
  <c r="E80" i="30"/>
  <c r="H80" i="30"/>
  <c r="I80" i="30"/>
  <c r="J80" i="30"/>
  <c r="E81" i="30"/>
  <c r="H81" i="30"/>
  <c r="I81" i="30"/>
  <c r="J81" i="30"/>
  <c r="H82" i="30"/>
  <c r="J82" i="30"/>
  <c r="E83" i="30"/>
  <c r="H83" i="30"/>
  <c r="I83" i="30"/>
  <c r="J83" i="30"/>
  <c r="I79" i="30"/>
  <c r="F78" i="30"/>
  <c r="H79" i="30"/>
  <c r="I72" i="30"/>
  <c r="H72" i="30"/>
  <c r="G47" i="30"/>
  <c r="J65" i="30"/>
  <c r="F47" i="30"/>
  <c r="I55" i="30"/>
  <c r="H55" i="30"/>
  <c r="J18" i="30"/>
  <c r="G7" i="30"/>
  <c r="H7" i="30"/>
  <c r="D7" i="30"/>
  <c r="D78" i="30"/>
  <c r="J78" i="30"/>
  <c r="J79" i="30"/>
  <c r="E79" i="30"/>
  <c r="C78" i="30"/>
  <c r="E78" i="30"/>
  <c r="H48" i="30"/>
  <c r="I48" i="30"/>
  <c r="D47" i="30"/>
  <c r="E47" i="30"/>
  <c r="J55" i="30"/>
  <c r="C7" i="30"/>
  <c r="E18" i="30"/>
  <c r="I18" i="30"/>
  <c r="I82" i="30"/>
  <c r="E82" i="30"/>
  <c r="J73" i="30"/>
  <c r="E60" i="30"/>
  <c r="E55" i="30"/>
  <c r="J50" i="30"/>
  <c r="H50" i="30"/>
  <c r="E7" i="30"/>
  <c r="C77" i="30"/>
  <c r="I7" i="30"/>
  <c r="D77" i="30"/>
  <c r="D84" i="30"/>
  <c r="J7" i="30"/>
  <c r="G77" i="30"/>
  <c r="H47" i="30"/>
  <c r="I47" i="30"/>
  <c r="F77" i="30"/>
  <c r="J47" i="30"/>
  <c r="I78" i="30"/>
  <c r="H78" i="30"/>
  <c r="I77" i="30"/>
  <c r="I84" i="30"/>
  <c r="H77" i="30"/>
  <c r="F84" i="30"/>
  <c r="G84" i="30"/>
  <c r="J77" i="30"/>
  <c r="J84" i="30"/>
  <c r="E77" i="30"/>
  <c r="C84" i="30"/>
  <c r="E84" i="30"/>
  <c r="H84" i="30"/>
</calcChain>
</file>

<file path=xl/sharedStrings.xml><?xml version="1.0" encoding="utf-8"?>
<sst xmlns="http://schemas.openxmlformats.org/spreadsheetml/2006/main" count="151" uniqueCount="143">
  <si>
    <t>Код</t>
  </si>
  <si>
    <t>22080000</t>
  </si>
  <si>
    <t>30000000</t>
  </si>
  <si>
    <t>31000000</t>
  </si>
  <si>
    <t>33000000</t>
  </si>
  <si>
    <t>40000000</t>
  </si>
  <si>
    <t>21081100</t>
  </si>
  <si>
    <t>21080000</t>
  </si>
  <si>
    <t>21081300</t>
  </si>
  <si>
    <t>11000000</t>
  </si>
  <si>
    <t>31010200</t>
  </si>
  <si>
    <t>21110000</t>
  </si>
  <si>
    <t>18000000</t>
  </si>
  <si>
    <t>18040000</t>
  </si>
  <si>
    <t>18040100</t>
  </si>
  <si>
    <t>18040200</t>
  </si>
  <si>
    <t>18040500</t>
  </si>
  <si>
    <t>18040600</t>
  </si>
  <si>
    <t>18041500</t>
  </si>
  <si>
    <t>18050000</t>
  </si>
  <si>
    <t>18050300</t>
  </si>
  <si>
    <t>18050400</t>
  </si>
  <si>
    <t>19000000</t>
  </si>
  <si>
    <t>19010000</t>
  </si>
  <si>
    <t>18010000</t>
  </si>
  <si>
    <t>18010100</t>
  </si>
  <si>
    <t>18010500</t>
  </si>
  <si>
    <t>18010600</t>
  </si>
  <si>
    <t>18010900</t>
  </si>
  <si>
    <t>18010700</t>
  </si>
  <si>
    <t>18050500</t>
  </si>
  <si>
    <t>21000000</t>
  </si>
  <si>
    <t>18010300</t>
  </si>
  <si>
    <t>18010400</t>
  </si>
  <si>
    <t>14040000</t>
  </si>
  <si>
    <t>14000000</t>
  </si>
  <si>
    <t>22012500</t>
  </si>
  <si>
    <t>22010000</t>
  </si>
  <si>
    <t>18011000</t>
  </si>
  <si>
    <t>18011100</t>
  </si>
  <si>
    <t>21010300</t>
  </si>
  <si>
    <t>13030200</t>
  </si>
  <si>
    <t>18050200</t>
  </si>
  <si>
    <t>22012600</t>
  </si>
  <si>
    <t>21081500</t>
  </si>
  <si>
    <t>13010200</t>
  </si>
  <si>
    <t>13000000</t>
  </si>
  <si>
    <t>24170000</t>
  </si>
  <si>
    <t>18010200</t>
  </si>
  <si>
    <t>Податкові надходження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</si>
  <si>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</si>
  <si>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</si>
  <si>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</si>
  <si>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</si>
  <si>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</si>
  <si>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</si>
  <si>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</si>
  <si>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реалізації суб'єктами господарювання роздрібної торгівлі підакцизних товарів </t>
  </si>
  <si>
    <t>Місцеві податки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</si>
  <si>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</si>
  <si>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</si>
  <si>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</si>
  <si>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</si>
  <si>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</si>
  <si>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</si>
  <si>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</si>
  <si>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</si>
  <si>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</si>
  <si>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</si>
  <si>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</si>
  <si>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</si>
  <si>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>Збір за провадження торговельної діяльності (роздрібна торгівля), сплачений юридичними особами, що справлявся до 1 січня 2015 року </t>
  </si>
  <si>
    <t>Збір за провадження торговельної діяльності (оптова торгівля), сплачений фізичними особами, що справлявся до 1 січня 2015 року </t>
  </si>
  <si>
    <t>Збір за провадження торговельної діяльності (ресторанне господарство), сплачений фізичними особами, що справлявся до 1 січня 2015 року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</si>
  <si>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</si>
  <si>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</si>
  <si>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</si>
  <si>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</si>
  <si>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</si>
  <si>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</si>
  <si>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</si>
  <si>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</si>
  <si>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</si>
  <si>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Додаток №1</t>
  </si>
  <si>
    <t>до рішення Волноваської міської ради</t>
  </si>
  <si>
    <t>Д О Х О Д И</t>
  </si>
  <si>
    <t>Загальний фонд</t>
  </si>
  <si>
    <t>Спеціальний фонд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</si>
  <si>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</si>
  <si>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</si>
  <si>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</si>
  <si>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</si>
  <si>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</si>
  <si>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</si>
  <si>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</si>
  <si>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у сфері забезпечення безпеки дорожнього руху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</si>
  <si>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</si>
  <si>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</si>
  <si>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</si>
  <si>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</si>
  <si>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</si>
  <si>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</si>
  <si>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</si>
  <si>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</si>
  <si>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</si>
  <si>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</si>
  <si>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</si>
  <si>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</si>
  <si>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</si>
  <si>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</si>
  <si>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Доходи від операцій з капіталом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</si>
  <si>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</si>
  <si>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</si>
  <si>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</si>
  <si>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</si>
  <si>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Офіційні трансферти  </t>
  </si>
  <si>
    <t>Від органів державного управління  </t>
  </si>
  <si>
    <t xml:space="preserve">Усього </t>
  </si>
  <si>
    <t>Секретар  ради</t>
  </si>
  <si>
    <t>Усього доходів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</si>
  <si>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</si>
  <si>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22010300</t>
  </si>
  <si>
    <t>Відсоток виконання %</t>
  </si>
  <si>
    <t>Разом</t>
  </si>
  <si>
    <t>Т.Є.Гукай</t>
  </si>
  <si>
    <t>Збір за провадження деяких видів підприємницької діяльності, що справлявся до 1 січня 2015 р. </t>
  </si>
  <si>
    <t>14021900</t>
  </si>
  <si>
    <t>14031900</t>
  </si>
  <si>
    <t>Пальне</t>
  </si>
  <si>
    <t>Податки та збори, не віднесені до інших категорій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</si>
  <si>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</si>
  <si>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</si>
  <si>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Аналіз виконання Волноваського міського бюджету за 1 квартал 2018 року </t>
  </si>
  <si>
    <t>Затверждено на 1 кв. 2018р. з урахуванням змін</t>
  </si>
  <si>
    <t>Виконано за 1 кв. 2018р.</t>
  </si>
  <si>
    <t>Інші дотації з місцевого бюджету</t>
  </si>
  <si>
    <t>41040000</t>
  </si>
  <si>
    <t>Дотації з місцевих бюджетів іншим місцевим бюджетам</t>
  </si>
  <si>
    <t>Субвенції з місцевих бюджетів іншим місцевим бюджетам</t>
  </si>
  <si>
    <t>41050000</t>
  </si>
  <si>
    <t>Інші субвенції з місцевого бюджету</t>
  </si>
  <si>
    <t>41053900</t>
  </si>
  <si>
    <t>від 20.07. 2018  № 6/106 -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</si>
</sst>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0.0"/>
  </numFmts>
  <fonts count="26" x14ac:knownFonts="1">
    <font>
      <sz val="12"/>
      <name val="Courier"/>
      <charset val="204"/>
    </font>
    <font>
      <sz val="12"/>
      <name val="Courier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ourier"/>
      <family val="3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"/>
      <family val="3"/>
      <charset val="204"/>
    </font>
    <font>
      <sz val="12"/>
      <name val="Courier"/>
      <family val="3"/>
      <charset val="204"/>
    </font>
    <font>
      <sz val="9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/>
    <xf numFmtId="0" fontId="1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196" fontId="6" fillId="0" borderId="0" xfId="0" applyNumberFormat="1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2" borderId="0" xfId="0" applyFont="1" applyFill="1"/>
    <xf numFmtId="0" fontId="12" fillId="0" borderId="1" xfId="0" applyFont="1" applyFill="1" applyBorder="1" applyAlignment="1" applyProtection="1">
      <alignment horizontal="center" vertical="center" wrapText="1"/>
    </xf>
    <xf numFmtId="3" fontId="14" fillId="0" borderId="1" xfId="0" applyNumberFormat="1" applyFont="1" applyBorder="1" applyAlignment="1">
      <alignment horizontal="left" wrapText="1"/>
    </xf>
    <xf numFmtId="0" fontId="19" fillId="2" borderId="0" xfId="0" applyFont="1" applyFill="1"/>
    <xf numFmtId="0" fontId="20" fillId="2" borderId="0" xfId="0" applyFont="1" applyFill="1"/>
    <xf numFmtId="0" fontId="21" fillId="0" borderId="0" xfId="0" applyFont="1"/>
    <xf numFmtId="0" fontId="8" fillId="2" borderId="0" xfId="0" applyFont="1" applyFill="1"/>
    <xf numFmtId="0" fontId="6" fillId="2" borderId="0" xfId="0" applyFont="1" applyFill="1"/>
    <xf numFmtId="2" fontId="4" fillId="0" borderId="1" xfId="0" applyNumberFormat="1" applyFont="1" applyFill="1" applyBorder="1" applyProtection="1"/>
    <xf numFmtId="196" fontId="4" fillId="0" borderId="1" xfId="0" applyNumberFormat="1" applyFont="1" applyFill="1" applyBorder="1" applyProtection="1"/>
    <xf numFmtId="196" fontId="4" fillId="0" borderId="1" xfId="0" applyNumberFormat="1" applyFont="1" applyFill="1" applyBorder="1" applyAlignment="1" applyProtection="1">
      <alignment wrapText="1"/>
    </xf>
    <xf numFmtId="2" fontId="8" fillId="0" borderId="1" xfId="0" applyNumberFormat="1" applyFont="1" applyFill="1" applyBorder="1"/>
    <xf numFmtId="196" fontId="3" fillId="0" borderId="1" xfId="0" applyNumberFormat="1" applyFont="1" applyFill="1" applyBorder="1" applyAlignment="1" applyProtection="1">
      <alignment wrapText="1"/>
    </xf>
    <xf numFmtId="2" fontId="3" fillId="0" borderId="1" xfId="0" applyNumberFormat="1" applyFont="1" applyFill="1" applyBorder="1" applyProtection="1"/>
    <xf numFmtId="196" fontId="7" fillId="0" borderId="1" xfId="0" applyNumberFormat="1" applyFont="1" applyFill="1" applyBorder="1" applyProtection="1"/>
    <xf numFmtId="196" fontId="7" fillId="0" borderId="1" xfId="0" applyNumberFormat="1" applyFont="1" applyFill="1" applyBorder="1" applyAlignment="1" applyProtection="1">
      <alignment wrapText="1"/>
    </xf>
    <xf numFmtId="196" fontId="2" fillId="0" borderId="1" xfId="0" applyNumberFormat="1" applyFont="1" applyFill="1" applyBorder="1" applyAlignment="1" applyProtection="1">
      <alignment wrapText="1"/>
    </xf>
    <xf numFmtId="2" fontId="5" fillId="0" borderId="1" xfId="0" applyNumberFormat="1" applyFont="1" applyFill="1" applyBorder="1"/>
    <xf numFmtId="2" fontId="9" fillId="0" borderId="1" xfId="0" applyNumberFormat="1" applyFont="1" applyFill="1" applyBorder="1"/>
    <xf numFmtId="2" fontId="4" fillId="0" borderId="1" xfId="0" applyNumberFormat="1" applyFont="1" applyFill="1" applyBorder="1"/>
    <xf numFmtId="196" fontId="4" fillId="0" borderId="1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/>
    <xf numFmtId="196" fontId="4" fillId="0" borderId="1" xfId="0" applyNumberFormat="1" applyFont="1" applyFill="1" applyBorder="1"/>
    <xf numFmtId="196" fontId="8" fillId="0" borderId="1" xfId="0" applyNumberFormat="1" applyFont="1" applyFill="1" applyBorder="1"/>
    <xf numFmtId="196" fontId="3" fillId="0" borderId="1" xfId="0" applyNumberFormat="1" applyFont="1" applyFill="1" applyBorder="1" applyProtection="1"/>
    <xf numFmtId="196" fontId="2" fillId="0" borderId="1" xfId="0" applyNumberFormat="1" applyFont="1" applyFill="1" applyBorder="1"/>
    <xf numFmtId="2" fontId="2" fillId="0" borderId="1" xfId="0" applyNumberFormat="1" applyFont="1" applyFill="1" applyBorder="1"/>
    <xf numFmtId="196" fontId="9" fillId="0" borderId="1" xfId="0" quotePrefix="1" applyNumberFormat="1" applyFont="1" applyFill="1" applyBorder="1" applyAlignment="1">
      <alignment horizontal="right"/>
    </xf>
    <xf numFmtId="2" fontId="9" fillId="0" borderId="1" xfId="0" quotePrefix="1" applyNumberFormat="1" applyFont="1" applyFill="1" applyBorder="1" applyAlignment="1">
      <alignment horizontal="right"/>
    </xf>
    <xf numFmtId="196" fontId="8" fillId="0" borderId="1" xfId="0" applyNumberFormat="1" applyFont="1" applyFill="1" applyBorder="1" applyAlignment="1" applyProtection="1">
      <alignment horizontal="right"/>
    </xf>
    <xf numFmtId="2" fontId="8" fillId="0" borderId="1" xfId="0" applyNumberFormat="1" applyFont="1" applyFill="1" applyBorder="1" applyAlignment="1">
      <alignment horizontal="right"/>
    </xf>
    <xf numFmtId="196" fontId="5" fillId="0" borderId="1" xfId="0" applyNumberFormat="1" applyFont="1" applyFill="1" applyBorder="1"/>
    <xf numFmtId="196" fontId="7" fillId="3" borderId="1" xfId="0" applyNumberFormat="1" applyFont="1" applyFill="1" applyBorder="1" applyProtection="1"/>
    <xf numFmtId="196" fontId="7" fillId="3" borderId="1" xfId="0" applyNumberFormat="1" applyFont="1" applyFill="1" applyBorder="1" applyAlignment="1" applyProtection="1">
      <alignment wrapText="1"/>
    </xf>
    <xf numFmtId="2" fontId="6" fillId="3" borderId="1" xfId="0" applyNumberFormat="1" applyFont="1" applyFill="1" applyBorder="1"/>
    <xf numFmtId="196" fontId="2" fillId="3" borderId="1" xfId="0" applyNumberFormat="1" applyFont="1" applyFill="1" applyBorder="1" applyAlignment="1" applyProtection="1"/>
    <xf numFmtId="2" fontId="2" fillId="3" borderId="1" xfId="0" applyNumberFormat="1" applyFont="1" applyFill="1" applyBorder="1" applyAlignment="1" applyProtection="1"/>
    <xf numFmtId="196" fontId="2" fillId="3" borderId="1" xfId="0" applyNumberFormat="1" applyFont="1" applyFill="1" applyBorder="1" applyAlignment="1" applyProtection="1">
      <alignment wrapText="1"/>
    </xf>
    <xf numFmtId="2" fontId="5" fillId="3" borderId="1" xfId="0" applyNumberFormat="1" applyFont="1" applyFill="1" applyBorder="1"/>
    <xf numFmtId="2" fontId="3" fillId="3" borderId="1" xfId="0" applyNumberFormat="1" applyFont="1" applyFill="1" applyBorder="1" applyProtection="1"/>
    <xf numFmtId="196" fontId="3" fillId="3" borderId="1" xfId="0" applyNumberFormat="1" applyFont="1" applyFill="1" applyBorder="1" applyAlignment="1" applyProtection="1">
      <alignment wrapText="1"/>
    </xf>
    <xf numFmtId="2" fontId="9" fillId="3" borderId="1" xfId="0" applyNumberFormat="1" applyFont="1" applyFill="1" applyBorder="1"/>
    <xf numFmtId="196" fontId="2" fillId="3" borderId="1" xfId="0" applyNumberFormat="1" applyFont="1" applyFill="1" applyBorder="1" applyProtection="1"/>
    <xf numFmtId="2" fontId="2" fillId="3" borderId="1" xfId="0" applyNumberFormat="1" applyFont="1" applyFill="1" applyBorder="1" applyProtection="1"/>
    <xf numFmtId="196" fontId="4" fillId="3" borderId="1" xfId="0" applyNumberFormat="1" applyFont="1" applyFill="1" applyBorder="1" applyAlignment="1" applyProtection="1">
      <alignment wrapText="1"/>
    </xf>
    <xf numFmtId="196" fontId="3" fillId="3" borderId="1" xfId="0" applyNumberFormat="1" applyFont="1" applyFill="1" applyBorder="1" applyAlignment="1" applyProtection="1"/>
    <xf numFmtId="2" fontId="3" fillId="3" borderId="1" xfId="0" applyNumberFormat="1" applyFont="1" applyFill="1" applyBorder="1" applyAlignment="1" applyProtection="1"/>
    <xf numFmtId="2" fontId="4" fillId="3" borderId="1" xfId="0" applyNumberFormat="1" applyFont="1" applyFill="1" applyBorder="1"/>
    <xf numFmtId="2" fontId="7" fillId="3" borderId="1" xfId="0" applyNumberFormat="1" applyFont="1" applyFill="1" applyBorder="1" applyProtection="1"/>
    <xf numFmtId="196" fontId="3" fillId="3" borderId="1" xfId="0" applyNumberFormat="1" applyFont="1" applyFill="1" applyBorder="1" applyProtection="1"/>
    <xf numFmtId="196" fontId="4" fillId="3" borderId="1" xfId="0" applyNumberFormat="1" applyFont="1" applyFill="1" applyBorder="1" applyProtection="1"/>
    <xf numFmtId="2" fontId="8" fillId="3" borderId="1" xfId="0" applyNumberFormat="1" applyFont="1" applyFill="1" applyBorder="1"/>
    <xf numFmtId="196" fontId="5" fillId="3" borderId="1" xfId="0" quotePrefix="1" applyNumberFormat="1" applyFont="1" applyFill="1" applyBorder="1" applyAlignment="1">
      <alignment horizontal="right"/>
    </xf>
    <xf numFmtId="2" fontId="5" fillId="3" borderId="1" xfId="0" quotePrefix="1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 applyProtection="1">
      <alignment wrapText="1"/>
    </xf>
    <xf numFmtId="2" fontId="6" fillId="3" borderId="1" xfId="0" applyNumberFormat="1" applyFont="1" applyFill="1" applyBorder="1" applyAlignment="1" applyProtection="1">
      <alignment horizontal="right"/>
    </xf>
    <xf numFmtId="196" fontId="5" fillId="3" borderId="1" xfId="0" applyNumberFormat="1" applyFont="1" applyFill="1" applyBorder="1"/>
    <xf numFmtId="2" fontId="7" fillId="3" borderId="1" xfId="0" applyNumberFormat="1" applyFont="1" applyFill="1" applyBorder="1" applyAlignment="1" applyProtection="1">
      <alignment wrapText="1"/>
    </xf>
    <xf numFmtId="49" fontId="14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wrapText="1"/>
    </xf>
    <xf numFmtId="3" fontId="14" fillId="0" borderId="2" xfId="0" applyNumberFormat="1" applyFont="1" applyBorder="1"/>
    <xf numFmtId="0" fontId="15" fillId="0" borderId="1" xfId="0" applyFont="1" applyBorder="1"/>
    <xf numFmtId="0" fontId="12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22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22" fillId="0" borderId="1" xfId="0" applyFont="1" applyBorder="1"/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4" fillId="0" borderId="1" xfId="0" applyFont="1" applyBorder="1"/>
    <xf numFmtId="0" fontId="23" fillId="0" borderId="1" xfId="0" applyFont="1" applyBorder="1"/>
    <xf numFmtId="0" fontId="24" fillId="0" borderId="1" xfId="0" applyFont="1" applyBorder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quotePrefix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quotePrefix="1" applyFont="1" applyFill="1" applyBorder="1" applyAlignment="1" applyProtection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99"/>
  <sheetViews>
    <sheetView tabSelected="1" zoomScale="75" zoomScaleNormal="75" zoomScaleSheetLayoutView="50" workbookViewId="0">
      <selection activeCell="G22" sqref="G22"/>
    </sheetView>
  </sheetViews>
  <sheetFormatPr defaultColWidth="8.77734375" defaultRowHeight="20.100000000000001" customHeight="1" x14ac:dyDescent="0.2"/>
  <cols>
    <col min="1" max="1" width="11.33203125" customWidth="1"/>
    <col min="2" max="2" width="62.21875" customWidth="1"/>
    <col min="3" max="3" width="12.6640625" customWidth="1"/>
    <col min="4" max="4" width="12.88671875" customWidth="1"/>
    <col min="6" max="6" width="11.88671875" customWidth="1"/>
    <col min="7" max="7" width="11.5546875" customWidth="1"/>
    <col min="8" max="8" width="9.109375" customWidth="1"/>
    <col min="9" max="9" width="11.88671875" customWidth="1"/>
    <col min="10" max="10" width="11.6640625" customWidth="1"/>
  </cols>
  <sheetData>
    <row r="1" spans="1:11" ht="16.5" customHeight="1" x14ac:dyDescent="0.25">
      <c r="H1" s="11" t="s">
        <v>83</v>
      </c>
    </row>
    <row r="2" spans="1:11" ht="14.25" customHeight="1" x14ac:dyDescent="0.25">
      <c r="H2" s="4" t="s">
        <v>84</v>
      </c>
    </row>
    <row r="3" spans="1:11" ht="15.75" customHeight="1" x14ac:dyDescent="0.25">
      <c r="H3" s="11" t="s">
        <v>142</v>
      </c>
    </row>
    <row r="4" spans="1:11" ht="14.25" customHeight="1" x14ac:dyDescent="0.25">
      <c r="A4" s="1"/>
      <c r="B4" s="94" t="s">
        <v>132</v>
      </c>
      <c r="C4" s="94"/>
      <c r="D4" s="94"/>
      <c r="E4" s="94"/>
      <c r="F4" s="94"/>
      <c r="G4" s="94"/>
    </row>
    <row r="5" spans="1:11" s="10" customFormat="1" ht="18.75" customHeight="1" x14ac:dyDescent="0.25">
      <c r="A5" s="92" t="s">
        <v>0</v>
      </c>
      <c r="B5" s="95" t="s">
        <v>85</v>
      </c>
      <c r="C5" s="97" t="s">
        <v>86</v>
      </c>
      <c r="D5" s="97"/>
      <c r="E5" s="98"/>
      <c r="F5" s="99" t="s">
        <v>87</v>
      </c>
      <c r="G5" s="99"/>
      <c r="H5" s="99"/>
      <c r="I5" s="92" t="s">
        <v>123</v>
      </c>
      <c r="J5" s="93"/>
    </row>
    <row r="6" spans="1:11" s="10" customFormat="1" ht="51.75" customHeight="1" x14ac:dyDescent="0.25">
      <c r="A6" s="92"/>
      <c r="B6" s="96"/>
      <c r="C6" s="13" t="s">
        <v>133</v>
      </c>
      <c r="D6" s="13" t="s">
        <v>134</v>
      </c>
      <c r="E6" s="13" t="s">
        <v>122</v>
      </c>
      <c r="F6" s="13" t="s">
        <v>133</v>
      </c>
      <c r="G6" s="13" t="s">
        <v>134</v>
      </c>
      <c r="H6" s="13" t="s">
        <v>122</v>
      </c>
      <c r="I6" s="13" t="s">
        <v>133</v>
      </c>
      <c r="J6" s="13" t="s">
        <v>134</v>
      </c>
    </row>
    <row r="7" spans="1:11" s="3" customFormat="1" ht="18.75" customHeight="1" x14ac:dyDescent="0.25">
      <c r="A7" s="70">
        <v>10000000</v>
      </c>
      <c r="B7" s="78" t="s">
        <v>49</v>
      </c>
      <c r="C7" s="44">
        <f>C8+C18+C41+C14+C11</f>
        <v>6615446</v>
      </c>
      <c r="D7" s="44">
        <f>D8+D18+D41+D14+D11</f>
        <v>7803253.9999999991</v>
      </c>
      <c r="E7" s="45">
        <f t="shared" ref="E7:E40" si="0">IF(C7=0,0,ROUND(D7/C7*100,1))</f>
        <v>118</v>
      </c>
      <c r="F7" s="44">
        <f>F8+F18+F41+F14+F11</f>
        <v>50000</v>
      </c>
      <c r="G7" s="44">
        <f>G8+G18+G41+G14+G11</f>
        <v>36676.460000000006</v>
      </c>
      <c r="H7" s="45">
        <f t="shared" ref="H7:H52" si="1">IF(F7=0,0,ROUND(G7/F7*100,1))</f>
        <v>73.400000000000006</v>
      </c>
      <c r="I7" s="46">
        <f t="shared" ref="I7:J13" si="2">F7+C7</f>
        <v>6665446</v>
      </c>
      <c r="J7" s="46">
        <f t="shared" si="2"/>
        <v>7839930.459999999</v>
      </c>
      <c r="K7" s="9"/>
    </row>
    <row r="8" spans="1:11" s="3" customFormat="1" ht="16.5" customHeight="1" x14ac:dyDescent="0.25">
      <c r="A8" s="71" t="s">
        <v>9</v>
      </c>
      <c r="B8" s="79" t="s">
        <v>50</v>
      </c>
      <c r="C8" s="47">
        <f>C10</f>
        <v>0</v>
      </c>
      <c r="D8" s="48">
        <f>D10</f>
        <v>0</v>
      </c>
      <c r="E8" s="45">
        <f t="shared" si="0"/>
        <v>0</v>
      </c>
      <c r="F8" s="47">
        <f>F10</f>
        <v>0</v>
      </c>
      <c r="G8" s="47">
        <f>G10</f>
        <v>0</v>
      </c>
      <c r="H8" s="49">
        <f t="shared" si="1"/>
        <v>0</v>
      </c>
      <c r="I8" s="50">
        <f t="shared" si="2"/>
        <v>0</v>
      </c>
      <c r="J8" s="50">
        <f t="shared" si="2"/>
        <v>0</v>
      </c>
    </row>
    <row r="9" spans="1:11" s="5" customFormat="1" ht="15.75" customHeight="1" x14ac:dyDescent="0.25">
      <c r="A9" s="72">
        <v>11020000</v>
      </c>
      <c r="B9" s="80" t="s">
        <v>51</v>
      </c>
      <c r="C9" s="51">
        <f>C10</f>
        <v>0</v>
      </c>
      <c r="D9" s="51">
        <f>D10</f>
        <v>0</v>
      </c>
      <c r="E9" s="45">
        <f t="shared" si="0"/>
        <v>0</v>
      </c>
      <c r="F9" s="51">
        <f>F10</f>
        <v>0</v>
      </c>
      <c r="G9" s="51">
        <f>G10</f>
        <v>0</v>
      </c>
      <c r="H9" s="52">
        <f t="shared" si="1"/>
        <v>0</v>
      </c>
      <c r="I9" s="53">
        <f t="shared" si="2"/>
        <v>0</v>
      </c>
      <c r="J9" s="53">
        <f t="shared" si="2"/>
        <v>0</v>
      </c>
    </row>
    <row r="10" spans="1:11" s="4" customFormat="1" ht="15" customHeight="1" x14ac:dyDescent="0.25">
      <c r="A10" s="73">
        <v>11020200</v>
      </c>
      <c r="B10" s="81" t="s">
        <v>52</v>
      </c>
      <c r="C10" s="21">
        <v>0</v>
      </c>
      <c r="D10" s="31">
        <v>0</v>
      </c>
      <c r="E10" s="27">
        <f t="shared" si="0"/>
        <v>0</v>
      </c>
      <c r="F10" s="23">
        <v>0</v>
      </c>
      <c r="G10" s="23">
        <v>0</v>
      </c>
      <c r="H10" s="22">
        <f t="shared" si="1"/>
        <v>0</v>
      </c>
      <c r="I10" s="30">
        <f t="shared" si="2"/>
        <v>0</v>
      </c>
      <c r="J10" s="30">
        <f t="shared" si="2"/>
        <v>0</v>
      </c>
    </row>
    <row r="11" spans="1:11" s="4" customFormat="1" ht="15" customHeight="1" x14ac:dyDescent="0.25">
      <c r="A11" s="71" t="s">
        <v>46</v>
      </c>
      <c r="B11" s="79" t="s">
        <v>53</v>
      </c>
      <c r="C11" s="62">
        <f>C12+C13</f>
        <v>0</v>
      </c>
      <c r="D11" s="62">
        <f>D12+D13</f>
        <v>43</v>
      </c>
      <c r="E11" s="45">
        <f t="shared" si="0"/>
        <v>0</v>
      </c>
      <c r="F11" s="62">
        <f>F12+F13</f>
        <v>0</v>
      </c>
      <c r="G11" s="62">
        <f>G12+G13</f>
        <v>0</v>
      </c>
      <c r="H11" s="56">
        <f t="shared" si="1"/>
        <v>0</v>
      </c>
      <c r="I11" s="53">
        <f t="shared" si="2"/>
        <v>0</v>
      </c>
      <c r="J11" s="53">
        <f t="shared" si="2"/>
        <v>43</v>
      </c>
    </row>
    <row r="12" spans="1:11" s="4" customFormat="1" ht="27" customHeight="1" x14ac:dyDescent="0.25">
      <c r="A12" s="73" t="s">
        <v>45</v>
      </c>
      <c r="B12" s="82" t="s">
        <v>54</v>
      </c>
      <c r="C12" s="21">
        <v>0</v>
      </c>
      <c r="D12" s="31">
        <v>43</v>
      </c>
      <c r="E12" s="27">
        <f t="shared" si="0"/>
        <v>0</v>
      </c>
      <c r="F12" s="23">
        <v>0</v>
      </c>
      <c r="G12" s="23">
        <v>0</v>
      </c>
      <c r="H12" s="22">
        <f t="shared" si="1"/>
        <v>0</v>
      </c>
      <c r="I12" s="30">
        <f t="shared" si="2"/>
        <v>0</v>
      </c>
      <c r="J12" s="30">
        <f t="shared" si="2"/>
        <v>43</v>
      </c>
    </row>
    <row r="13" spans="1:11" s="4" customFormat="1" ht="15" customHeight="1" x14ac:dyDescent="0.25">
      <c r="A13" s="72" t="s">
        <v>41</v>
      </c>
      <c r="B13" s="80" t="s">
        <v>55</v>
      </c>
      <c r="C13" s="21">
        <v>0</v>
      </c>
      <c r="D13" s="31">
        <v>0</v>
      </c>
      <c r="E13" s="27">
        <f t="shared" si="0"/>
        <v>0</v>
      </c>
      <c r="F13" s="23">
        <v>0</v>
      </c>
      <c r="G13" s="23">
        <v>0</v>
      </c>
      <c r="H13" s="22">
        <f t="shared" si="1"/>
        <v>0</v>
      </c>
      <c r="I13" s="30">
        <f t="shared" si="2"/>
        <v>0</v>
      </c>
      <c r="J13" s="30">
        <f t="shared" si="2"/>
        <v>0</v>
      </c>
    </row>
    <row r="14" spans="1:11" s="4" customFormat="1" ht="15" customHeight="1" x14ac:dyDescent="0.25">
      <c r="A14" s="71" t="s">
        <v>35</v>
      </c>
      <c r="B14" s="79" t="s">
        <v>56</v>
      </c>
      <c r="C14" s="54">
        <f>C15+C16+C17</f>
        <v>1912971</v>
      </c>
      <c r="D14" s="54">
        <f>D15+D16+D17</f>
        <v>1981823.8</v>
      </c>
      <c r="E14" s="49">
        <f t="shared" si="0"/>
        <v>103.6</v>
      </c>
      <c r="F14" s="54">
        <f>F15+F16+F17</f>
        <v>0</v>
      </c>
      <c r="G14" s="54">
        <f>G15+G16+G17</f>
        <v>0</v>
      </c>
      <c r="H14" s="49">
        <f t="shared" si="1"/>
        <v>0</v>
      </c>
      <c r="I14" s="53">
        <f>I15+I16+I17</f>
        <v>1912971</v>
      </c>
      <c r="J14" s="53">
        <f>J15+J16+J17</f>
        <v>1981823.8</v>
      </c>
    </row>
    <row r="15" spans="1:11" s="4" customFormat="1" ht="19.899999999999999" customHeight="1" x14ac:dyDescent="0.25">
      <c r="A15" s="73" t="s">
        <v>126</v>
      </c>
      <c r="B15" s="83" t="s">
        <v>128</v>
      </c>
      <c r="C15" s="21">
        <v>412051</v>
      </c>
      <c r="D15" s="31">
        <v>330645.03000000003</v>
      </c>
      <c r="E15" s="22">
        <f t="shared" si="0"/>
        <v>80.2</v>
      </c>
      <c r="F15" s="23">
        <v>0</v>
      </c>
      <c r="G15" s="23">
        <v>0</v>
      </c>
      <c r="H15" s="22">
        <f t="shared" si="1"/>
        <v>0</v>
      </c>
      <c r="I15" s="30">
        <f t="shared" ref="I15:I35" si="3">F15+C15</f>
        <v>412051</v>
      </c>
      <c r="J15" s="30">
        <f t="shared" ref="J15:J35" si="4">G15+D15</f>
        <v>330645.03000000003</v>
      </c>
    </row>
    <row r="16" spans="1:11" s="4" customFormat="1" ht="19.899999999999999" customHeight="1" x14ac:dyDescent="0.25">
      <c r="A16" s="73" t="s">
        <v>127</v>
      </c>
      <c r="B16" s="83" t="s">
        <v>128</v>
      </c>
      <c r="C16" s="21">
        <v>920920</v>
      </c>
      <c r="D16" s="31">
        <v>1078130.57</v>
      </c>
      <c r="E16" s="22">
        <f t="shared" si="0"/>
        <v>117.1</v>
      </c>
      <c r="F16" s="23">
        <v>0</v>
      </c>
      <c r="G16" s="23">
        <v>0</v>
      </c>
      <c r="H16" s="22">
        <f t="shared" si="1"/>
        <v>0</v>
      </c>
      <c r="I16" s="30">
        <f t="shared" si="3"/>
        <v>920920</v>
      </c>
      <c r="J16" s="30">
        <f t="shared" si="4"/>
        <v>1078130.57</v>
      </c>
    </row>
    <row r="17" spans="1:11" s="4" customFormat="1" ht="19.899999999999999" customHeight="1" x14ac:dyDescent="0.25">
      <c r="A17" s="73" t="s">
        <v>34</v>
      </c>
      <c r="B17" s="83" t="s">
        <v>57</v>
      </c>
      <c r="C17" s="21">
        <v>580000</v>
      </c>
      <c r="D17" s="31">
        <v>573048.19999999995</v>
      </c>
      <c r="E17" s="22">
        <f t="shared" si="0"/>
        <v>98.8</v>
      </c>
      <c r="F17" s="23">
        <v>0</v>
      </c>
      <c r="G17" s="23">
        <v>0</v>
      </c>
      <c r="H17" s="22">
        <f t="shared" si="1"/>
        <v>0</v>
      </c>
      <c r="I17" s="30">
        <f t="shared" si="3"/>
        <v>580000</v>
      </c>
      <c r="J17" s="30">
        <f t="shared" si="4"/>
        <v>573048.19999999995</v>
      </c>
    </row>
    <row r="18" spans="1:11" s="3" customFormat="1" ht="15.75" customHeight="1" x14ac:dyDescent="0.25">
      <c r="A18" s="71" t="s">
        <v>12</v>
      </c>
      <c r="B18" s="79" t="s">
        <v>58</v>
      </c>
      <c r="C18" s="55">
        <f>C19+C30+C36</f>
        <v>4702475</v>
      </c>
      <c r="D18" s="55">
        <f>D19+D30+D36</f>
        <v>5821387.1999999993</v>
      </c>
      <c r="E18" s="56">
        <f t="shared" si="0"/>
        <v>123.8</v>
      </c>
      <c r="F18" s="55">
        <f>F19+F30+F36</f>
        <v>0</v>
      </c>
      <c r="G18" s="55">
        <f>G19+G30+G36</f>
        <v>0</v>
      </c>
      <c r="H18" s="49">
        <f t="shared" si="1"/>
        <v>0</v>
      </c>
      <c r="I18" s="53">
        <f t="shared" si="3"/>
        <v>4702475</v>
      </c>
      <c r="J18" s="53">
        <f t="shared" si="4"/>
        <v>5821387.1999999993</v>
      </c>
    </row>
    <row r="19" spans="1:11" s="3" customFormat="1" ht="15.75" customHeight="1" x14ac:dyDescent="0.25">
      <c r="A19" s="72" t="s">
        <v>24</v>
      </c>
      <c r="B19" s="80" t="s">
        <v>59</v>
      </c>
      <c r="C19" s="55">
        <f>SUM(C20:C29)</f>
        <v>2703221</v>
      </c>
      <c r="D19" s="55">
        <f>SUM(D20:D29)</f>
        <v>3354113.6799999997</v>
      </c>
      <c r="E19" s="56">
        <f t="shared" si="0"/>
        <v>124.1</v>
      </c>
      <c r="F19" s="55">
        <f>SUM(F20:F29)</f>
        <v>0</v>
      </c>
      <c r="G19" s="55">
        <f>SUM(G20:G29)</f>
        <v>0</v>
      </c>
      <c r="H19" s="49">
        <f t="shared" si="1"/>
        <v>0</v>
      </c>
      <c r="I19" s="53">
        <f t="shared" si="3"/>
        <v>2703221</v>
      </c>
      <c r="J19" s="53">
        <f t="shared" si="4"/>
        <v>3354113.6799999997</v>
      </c>
    </row>
    <row r="20" spans="1:11" s="3" customFormat="1" ht="26.25" customHeight="1" x14ac:dyDescent="0.25">
      <c r="A20" s="73" t="s">
        <v>25</v>
      </c>
      <c r="B20" s="82" t="s">
        <v>60</v>
      </c>
      <c r="C20" s="20">
        <v>0</v>
      </c>
      <c r="D20" s="20">
        <v>-13653.47</v>
      </c>
      <c r="E20" s="22">
        <f t="shared" si="0"/>
        <v>0</v>
      </c>
      <c r="F20" s="20">
        <v>0</v>
      </c>
      <c r="G20" s="20">
        <v>0</v>
      </c>
      <c r="H20" s="22">
        <f t="shared" si="1"/>
        <v>0</v>
      </c>
      <c r="I20" s="30">
        <f t="shared" si="3"/>
        <v>0</v>
      </c>
      <c r="J20" s="23">
        <f t="shared" si="4"/>
        <v>-13653.47</v>
      </c>
    </row>
    <row r="21" spans="1:11" s="3" customFormat="1" ht="26.25" customHeight="1" x14ac:dyDescent="0.25">
      <c r="A21" s="73" t="s">
        <v>48</v>
      </c>
      <c r="B21" s="82" t="s">
        <v>61</v>
      </c>
      <c r="C21" s="20">
        <v>72325</v>
      </c>
      <c r="D21" s="20">
        <v>29451.71</v>
      </c>
      <c r="E21" s="22">
        <f t="shared" si="0"/>
        <v>40.700000000000003</v>
      </c>
      <c r="F21" s="20">
        <v>0</v>
      </c>
      <c r="G21" s="20">
        <v>0</v>
      </c>
      <c r="H21" s="22">
        <f t="shared" si="1"/>
        <v>0</v>
      </c>
      <c r="I21" s="30">
        <f t="shared" si="3"/>
        <v>72325</v>
      </c>
      <c r="J21" s="23">
        <f t="shared" si="4"/>
        <v>29451.71</v>
      </c>
    </row>
    <row r="22" spans="1:11" s="3" customFormat="1" ht="26.25" customHeight="1" x14ac:dyDescent="0.25">
      <c r="A22" s="73" t="s">
        <v>32</v>
      </c>
      <c r="B22" s="82" t="s">
        <v>62</v>
      </c>
      <c r="C22" s="20">
        <v>110850</v>
      </c>
      <c r="D22" s="20">
        <v>35069</v>
      </c>
      <c r="E22" s="22">
        <f t="shared" si="0"/>
        <v>31.6</v>
      </c>
      <c r="F22" s="20">
        <v>0</v>
      </c>
      <c r="G22" s="20">
        <v>0</v>
      </c>
      <c r="H22" s="22">
        <f t="shared" si="1"/>
        <v>0</v>
      </c>
      <c r="I22" s="30">
        <f t="shared" si="3"/>
        <v>110850</v>
      </c>
      <c r="J22" s="23">
        <f t="shared" si="4"/>
        <v>35069</v>
      </c>
    </row>
    <row r="23" spans="1:11" s="3" customFormat="1" ht="26.25" customHeight="1" x14ac:dyDescent="0.25">
      <c r="A23" s="73" t="s">
        <v>33</v>
      </c>
      <c r="B23" s="82" t="s">
        <v>63</v>
      </c>
      <c r="C23" s="20">
        <v>178925</v>
      </c>
      <c r="D23" s="20">
        <v>194816.54</v>
      </c>
      <c r="E23" s="22">
        <f t="shared" si="0"/>
        <v>108.9</v>
      </c>
      <c r="F23" s="20">
        <v>0</v>
      </c>
      <c r="G23" s="20">
        <v>0</v>
      </c>
      <c r="H23" s="22">
        <f t="shared" si="1"/>
        <v>0</v>
      </c>
      <c r="I23" s="30">
        <f t="shared" si="3"/>
        <v>178925</v>
      </c>
      <c r="J23" s="23">
        <f t="shared" si="4"/>
        <v>194816.54</v>
      </c>
    </row>
    <row r="24" spans="1:11" s="3" customFormat="1" ht="18.600000000000001" customHeight="1" x14ac:dyDescent="0.25">
      <c r="A24" s="73" t="s">
        <v>26</v>
      </c>
      <c r="B24" s="81" t="s">
        <v>64</v>
      </c>
      <c r="C24" s="20">
        <v>904125</v>
      </c>
      <c r="D24" s="20">
        <v>1000512.35</v>
      </c>
      <c r="E24" s="22">
        <f t="shared" si="0"/>
        <v>110.7</v>
      </c>
      <c r="F24" s="20">
        <v>0</v>
      </c>
      <c r="G24" s="20">
        <v>0</v>
      </c>
      <c r="H24" s="22">
        <f t="shared" si="1"/>
        <v>0</v>
      </c>
      <c r="I24" s="30">
        <f t="shared" si="3"/>
        <v>904125</v>
      </c>
      <c r="J24" s="23">
        <f t="shared" si="4"/>
        <v>1000512.35</v>
      </c>
    </row>
    <row r="25" spans="1:11" s="3" customFormat="1" ht="18.600000000000001" customHeight="1" x14ac:dyDescent="0.25">
      <c r="A25" s="73" t="s">
        <v>27</v>
      </c>
      <c r="B25" s="81" t="s">
        <v>65</v>
      </c>
      <c r="C25" s="20">
        <v>965000</v>
      </c>
      <c r="D25" s="20">
        <v>1685700.02</v>
      </c>
      <c r="E25" s="22">
        <f t="shared" si="0"/>
        <v>174.7</v>
      </c>
      <c r="F25" s="20">
        <v>0</v>
      </c>
      <c r="G25" s="20">
        <v>0</v>
      </c>
      <c r="H25" s="22">
        <f t="shared" si="1"/>
        <v>0</v>
      </c>
      <c r="I25" s="30">
        <f t="shared" si="3"/>
        <v>965000</v>
      </c>
      <c r="J25" s="23">
        <f t="shared" si="4"/>
        <v>1685700.02</v>
      </c>
    </row>
    <row r="26" spans="1:11" s="3" customFormat="1" ht="20.45" customHeight="1" x14ac:dyDescent="0.25">
      <c r="A26" s="73" t="s">
        <v>29</v>
      </c>
      <c r="B26" s="81" t="s">
        <v>66</v>
      </c>
      <c r="C26" s="20">
        <v>140000</v>
      </c>
      <c r="D26" s="20">
        <v>80438.34</v>
      </c>
      <c r="E26" s="22">
        <f t="shared" si="0"/>
        <v>57.5</v>
      </c>
      <c r="F26" s="20">
        <v>0</v>
      </c>
      <c r="G26" s="20">
        <v>0</v>
      </c>
      <c r="H26" s="22">
        <f t="shared" si="1"/>
        <v>0</v>
      </c>
      <c r="I26" s="30">
        <f t="shared" si="3"/>
        <v>140000</v>
      </c>
      <c r="J26" s="23">
        <f t="shared" si="4"/>
        <v>80438.34</v>
      </c>
    </row>
    <row r="27" spans="1:11" s="3" customFormat="1" ht="19.149999999999999" customHeight="1" x14ac:dyDescent="0.25">
      <c r="A27" s="73" t="s">
        <v>28</v>
      </c>
      <c r="B27" s="81" t="s">
        <v>67</v>
      </c>
      <c r="C27" s="20">
        <v>305000</v>
      </c>
      <c r="D27" s="20">
        <v>329279.19</v>
      </c>
      <c r="E27" s="22">
        <f t="shared" si="0"/>
        <v>108</v>
      </c>
      <c r="F27" s="20">
        <v>0</v>
      </c>
      <c r="G27" s="20">
        <v>0</v>
      </c>
      <c r="H27" s="22">
        <f t="shared" si="1"/>
        <v>0</v>
      </c>
      <c r="I27" s="30">
        <f t="shared" si="3"/>
        <v>305000</v>
      </c>
      <c r="J27" s="23">
        <f t="shared" si="4"/>
        <v>329279.19</v>
      </c>
    </row>
    <row r="28" spans="1:11" s="3" customFormat="1" ht="20.45" customHeight="1" x14ac:dyDescent="0.25">
      <c r="A28" s="73" t="s">
        <v>38</v>
      </c>
      <c r="B28" s="81" t="s">
        <v>68</v>
      </c>
      <c r="C28" s="20">
        <v>13495</v>
      </c>
      <c r="D28" s="20">
        <v>0</v>
      </c>
      <c r="E28" s="22">
        <f t="shared" si="0"/>
        <v>0</v>
      </c>
      <c r="F28" s="20">
        <v>0</v>
      </c>
      <c r="G28" s="20">
        <v>0</v>
      </c>
      <c r="H28" s="22">
        <f t="shared" si="1"/>
        <v>0</v>
      </c>
      <c r="I28" s="30">
        <f t="shared" si="3"/>
        <v>13495</v>
      </c>
      <c r="J28" s="23">
        <f t="shared" si="4"/>
        <v>0</v>
      </c>
    </row>
    <row r="29" spans="1:11" s="3" customFormat="1" ht="20.45" customHeight="1" x14ac:dyDescent="0.25">
      <c r="A29" s="73" t="s">
        <v>39</v>
      </c>
      <c r="B29" s="81" t="s">
        <v>69</v>
      </c>
      <c r="C29" s="20">
        <v>13501</v>
      </c>
      <c r="D29" s="20">
        <v>12500</v>
      </c>
      <c r="E29" s="22">
        <f t="shared" si="0"/>
        <v>92.6</v>
      </c>
      <c r="F29" s="20">
        <v>0</v>
      </c>
      <c r="G29" s="20">
        <v>0</v>
      </c>
      <c r="H29" s="22">
        <f t="shared" si="1"/>
        <v>0</v>
      </c>
      <c r="I29" s="30">
        <f t="shared" si="3"/>
        <v>13501</v>
      </c>
      <c r="J29" s="23">
        <f t="shared" si="4"/>
        <v>12500</v>
      </c>
    </row>
    <row r="30" spans="1:11" s="5" customFormat="1" ht="18.600000000000001" customHeight="1" x14ac:dyDescent="0.25">
      <c r="A30" s="72" t="s">
        <v>13</v>
      </c>
      <c r="B30" s="84" t="s">
        <v>125</v>
      </c>
      <c r="C30" s="57">
        <f>SUM(C31:C35)</f>
        <v>0</v>
      </c>
      <c r="D30" s="58">
        <f>SUM(D31:D35)</f>
        <v>0</v>
      </c>
      <c r="E30" s="45">
        <f t="shared" si="0"/>
        <v>0</v>
      </c>
      <c r="F30" s="58">
        <f>SUM(F31:F35)</f>
        <v>0</v>
      </c>
      <c r="G30" s="58">
        <f>SUM(G31:G35)</f>
        <v>0</v>
      </c>
      <c r="H30" s="52">
        <f t="shared" si="1"/>
        <v>0</v>
      </c>
      <c r="I30" s="53">
        <f t="shared" si="3"/>
        <v>0</v>
      </c>
      <c r="J30" s="53">
        <f t="shared" si="4"/>
        <v>0</v>
      </c>
    </row>
    <row r="31" spans="1:11" s="4" customFormat="1" ht="25.9" customHeight="1" x14ac:dyDescent="0.25">
      <c r="A31" s="73" t="s">
        <v>14</v>
      </c>
      <c r="B31" s="82" t="s">
        <v>70</v>
      </c>
      <c r="C31" s="32">
        <v>0</v>
      </c>
      <c r="D31" s="33">
        <v>0</v>
      </c>
      <c r="E31" s="24">
        <f t="shared" si="0"/>
        <v>0</v>
      </c>
      <c r="F31" s="23">
        <v>0</v>
      </c>
      <c r="G31" s="23">
        <v>0</v>
      </c>
      <c r="H31" s="22">
        <f t="shared" si="1"/>
        <v>0</v>
      </c>
      <c r="I31" s="30">
        <f t="shared" si="3"/>
        <v>0</v>
      </c>
      <c r="J31" s="30">
        <f t="shared" si="4"/>
        <v>0</v>
      </c>
    </row>
    <row r="32" spans="1:11" s="3" customFormat="1" ht="25.9" customHeight="1" x14ac:dyDescent="0.25">
      <c r="A32" s="73" t="s">
        <v>15</v>
      </c>
      <c r="B32" s="82" t="s">
        <v>71</v>
      </c>
      <c r="C32" s="21">
        <v>0</v>
      </c>
      <c r="D32" s="20">
        <v>0</v>
      </c>
      <c r="E32" s="24">
        <f t="shared" si="0"/>
        <v>0</v>
      </c>
      <c r="F32" s="23">
        <v>0</v>
      </c>
      <c r="G32" s="23">
        <v>0</v>
      </c>
      <c r="H32" s="22">
        <f t="shared" si="1"/>
        <v>0</v>
      </c>
      <c r="I32" s="30">
        <f t="shared" si="3"/>
        <v>0</v>
      </c>
      <c r="J32" s="30">
        <f t="shared" si="4"/>
        <v>0</v>
      </c>
      <c r="K32" s="4"/>
    </row>
    <row r="33" spans="1:11" s="3" customFormat="1" ht="28.15" customHeight="1" x14ac:dyDescent="0.25">
      <c r="A33" s="73" t="s">
        <v>16</v>
      </c>
      <c r="B33" s="82" t="s">
        <v>72</v>
      </c>
      <c r="C33" s="21">
        <v>0</v>
      </c>
      <c r="D33" s="20">
        <v>0</v>
      </c>
      <c r="E33" s="24">
        <f t="shared" si="0"/>
        <v>0</v>
      </c>
      <c r="F33" s="23">
        <v>0</v>
      </c>
      <c r="G33" s="23">
        <v>0</v>
      </c>
      <c r="H33" s="22">
        <f t="shared" si="1"/>
        <v>0</v>
      </c>
      <c r="I33" s="30">
        <f t="shared" si="3"/>
        <v>0</v>
      </c>
      <c r="J33" s="30">
        <f t="shared" si="4"/>
        <v>0</v>
      </c>
      <c r="K33" s="4"/>
    </row>
    <row r="34" spans="1:11" s="4" customFormat="1" ht="26.25" customHeight="1" x14ac:dyDescent="0.25">
      <c r="A34" s="73" t="s">
        <v>17</v>
      </c>
      <c r="B34" s="82" t="s">
        <v>73</v>
      </c>
      <c r="C34" s="21">
        <v>0</v>
      </c>
      <c r="D34" s="31">
        <v>0</v>
      </c>
      <c r="E34" s="24">
        <f t="shared" si="0"/>
        <v>0</v>
      </c>
      <c r="F34" s="23">
        <v>0</v>
      </c>
      <c r="G34" s="23">
        <v>0</v>
      </c>
      <c r="H34" s="22">
        <f t="shared" si="1"/>
        <v>0</v>
      </c>
      <c r="I34" s="30">
        <f t="shared" si="3"/>
        <v>0</v>
      </c>
      <c r="J34" s="30">
        <f t="shared" si="4"/>
        <v>0</v>
      </c>
    </row>
    <row r="35" spans="1:11" s="4" customFormat="1" ht="26.25" customHeight="1" x14ac:dyDescent="0.25">
      <c r="A35" s="73" t="s">
        <v>18</v>
      </c>
      <c r="B35" s="82" t="s">
        <v>74</v>
      </c>
      <c r="C35" s="21">
        <v>0</v>
      </c>
      <c r="D35" s="31">
        <v>0</v>
      </c>
      <c r="E35" s="24">
        <f t="shared" si="0"/>
        <v>0</v>
      </c>
      <c r="F35" s="23">
        <v>0</v>
      </c>
      <c r="G35" s="23">
        <v>0</v>
      </c>
      <c r="H35" s="24">
        <f t="shared" si="1"/>
        <v>0</v>
      </c>
      <c r="I35" s="30">
        <f t="shared" si="3"/>
        <v>0</v>
      </c>
      <c r="J35" s="30">
        <f t="shared" si="4"/>
        <v>0</v>
      </c>
    </row>
    <row r="36" spans="1:11" s="4" customFormat="1" ht="14.25" customHeight="1" x14ac:dyDescent="0.25">
      <c r="A36" s="72" t="s">
        <v>19</v>
      </c>
      <c r="B36" s="80" t="s">
        <v>75</v>
      </c>
      <c r="C36" s="51">
        <f>SUM(C37:C40)</f>
        <v>1999254</v>
      </c>
      <c r="D36" s="51">
        <f>SUM(D37:D40)</f>
        <v>2467273.52</v>
      </c>
      <c r="E36" s="45">
        <f t="shared" si="0"/>
        <v>123.4</v>
      </c>
      <c r="F36" s="51">
        <f>SUM(F37:F40)</f>
        <v>0</v>
      </c>
      <c r="G36" s="51">
        <f>SUM(G37:G40)</f>
        <v>0</v>
      </c>
      <c r="H36" s="52">
        <f t="shared" si="1"/>
        <v>0</v>
      </c>
      <c r="I36" s="51">
        <f>SUM(I37:I40)</f>
        <v>1999254</v>
      </c>
      <c r="J36" s="51">
        <f>SUM(J37:J40)</f>
        <v>2467273.52</v>
      </c>
    </row>
    <row r="37" spans="1:11" s="4" customFormat="1" ht="14.25" customHeight="1" x14ac:dyDescent="0.25">
      <c r="A37" s="73" t="s">
        <v>42</v>
      </c>
      <c r="B37" s="85" t="s">
        <v>76</v>
      </c>
      <c r="C37" s="25">
        <v>0</v>
      </c>
      <c r="D37" s="25">
        <v>8.6</v>
      </c>
      <c r="E37" s="27">
        <f t="shared" si="0"/>
        <v>0</v>
      </c>
      <c r="F37" s="25">
        <v>0</v>
      </c>
      <c r="G37" s="25">
        <v>0</v>
      </c>
      <c r="H37" s="24">
        <f t="shared" si="1"/>
        <v>0</v>
      </c>
      <c r="I37" s="30">
        <f t="shared" ref="I37:J40" si="5">F37+C37</f>
        <v>0</v>
      </c>
      <c r="J37" s="30">
        <f t="shared" si="5"/>
        <v>8.6</v>
      </c>
    </row>
    <row r="38" spans="1:11" s="4" customFormat="1" ht="14.25" customHeight="1" x14ac:dyDescent="0.25">
      <c r="A38" s="73" t="s">
        <v>20</v>
      </c>
      <c r="B38" s="85" t="s">
        <v>77</v>
      </c>
      <c r="C38" s="21">
        <v>544749</v>
      </c>
      <c r="D38" s="31">
        <v>451771.2</v>
      </c>
      <c r="E38" s="22">
        <f t="shared" si="0"/>
        <v>82.9</v>
      </c>
      <c r="F38" s="23">
        <v>0</v>
      </c>
      <c r="G38" s="23">
        <v>0</v>
      </c>
      <c r="H38" s="24">
        <f t="shared" si="1"/>
        <v>0</v>
      </c>
      <c r="I38" s="30">
        <f t="shared" si="5"/>
        <v>544749</v>
      </c>
      <c r="J38" s="30">
        <f t="shared" si="5"/>
        <v>451771.2</v>
      </c>
    </row>
    <row r="39" spans="1:11" s="4" customFormat="1" ht="15" customHeight="1" x14ac:dyDescent="0.25">
      <c r="A39" s="73" t="s">
        <v>21</v>
      </c>
      <c r="B39" s="85" t="s">
        <v>78</v>
      </c>
      <c r="C39" s="21">
        <v>1069206</v>
      </c>
      <c r="D39" s="31">
        <v>1611817.82</v>
      </c>
      <c r="E39" s="22">
        <f t="shared" si="0"/>
        <v>150.69999999999999</v>
      </c>
      <c r="F39" s="23">
        <v>0</v>
      </c>
      <c r="G39" s="23">
        <v>0</v>
      </c>
      <c r="H39" s="24">
        <f t="shared" si="1"/>
        <v>0</v>
      </c>
      <c r="I39" s="30">
        <f t="shared" si="5"/>
        <v>1069206</v>
      </c>
      <c r="J39" s="30">
        <f t="shared" si="5"/>
        <v>1611817.82</v>
      </c>
    </row>
    <row r="40" spans="1:11" s="4" customFormat="1" ht="29.45" customHeight="1" x14ac:dyDescent="0.25">
      <c r="A40" s="73" t="s">
        <v>30</v>
      </c>
      <c r="B40" s="82" t="s">
        <v>79</v>
      </c>
      <c r="C40" s="21">
        <v>385299</v>
      </c>
      <c r="D40" s="31">
        <v>403675.9</v>
      </c>
      <c r="E40" s="22">
        <f t="shared" si="0"/>
        <v>104.8</v>
      </c>
      <c r="F40" s="23">
        <v>0</v>
      </c>
      <c r="G40" s="23">
        <v>0</v>
      </c>
      <c r="H40" s="24">
        <f t="shared" si="1"/>
        <v>0</v>
      </c>
      <c r="I40" s="30">
        <f t="shared" si="5"/>
        <v>385299</v>
      </c>
      <c r="J40" s="30">
        <f t="shared" si="5"/>
        <v>403675.9</v>
      </c>
    </row>
    <row r="41" spans="1:11" s="4" customFormat="1" ht="14.25" customHeight="1" x14ac:dyDescent="0.25">
      <c r="A41" s="71" t="s">
        <v>22</v>
      </c>
      <c r="B41" s="79" t="s">
        <v>80</v>
      </c>
      <c r="C41" s="58">
        <f>C42+C46</f>
        <v>0</v>
      </c>
      <c r="D41" s="58">
        <f>D42+D46</f>
        <v>0</v>
      </c>
      <c r="E41" s="58">
        <f>E42</f>
        <v>0</v>
      </c>
      <c r="F41" s="58">
        <f>F42+F46</f>
        <v>50000</v>
      </c>
      <c r="G41" s="58">
        <f>G42+G46</f>
        <v>36676.460000000006</v>
      </c>
      <c r="H41" s="52">
        <f t="shared" si="1"/>
        <v>73.400000000000006</v>
      </c>
      <c r="I41" s="58">
        <f>I42</f>
        <v>50000</v>
      </c>
      <c r="J41" s="58">
        <f>J42</f>
        <v>36676.460000000006</v>
      </c>
    </row>
    <row r="42" spans="1:11" s="4" customFormat="1" ht="17.25" customHeight="1" x14ac:dyDescent="0.25">
      <c r="A42" s="72" t="s">
        <v>23</v>
      </c>
      <c r="B42" s="80" t="s">
        <v>81</v>
      </c>
      <c r="C42" s="59">
        <f>SUM(C43:C45)</f>
        <v>0</v>
      </c>
      <c r="D42" s="59">
        <f>SUM(D43:D45)</f>
        <v>0</v>
      </c>
      <c r="E42" s="59">
        <f>SUM(E43:E45)</f>
        <v>0</v>
      </c>
      <c r="F42" s="59">
        <f>SUM(F43:F45)</f>
        <v>50000</v>
      </c>
      <c r="G42" s="59">
        <f>SUM(G43:G45)</f>
        <v>36676.460000000006</v>
      </c>
      <c r="H42" s="52">
        <f t="shared" si="1"/>
        <v>73.400000000000006</v>
      </c>
      <c r="I42" s="59">
        <f>SUM(I43:I45)</f>
        <v>50000</v>
      </c>
      <c r="J42" s="59">
        <f>SUM(J43:J45)</f>
        <v>36676.460000000006</v>
      </c>
    </row>
    <row r="43" spans="1:11" s="4" customFormat="1" ht="18" customHeight="1" x14ac:dyDescent="0.25">
      <c r="A43" s="74">
        <v>19010100</v>
      </c>
      <c r="B43" s="82" t="s">
        <v>82</v>
      </c>
      <c r="C43" s="31">
        <v>0</v>
      </c>
      <c r="D43" s="31">
        <v>0</v>
      </c>
      <c r="E43" s="22">
        <f t="shared" ref="E43:E70" si="6">IF(C43=0,0,ROUND(D43/C43*100,1))</f>
        <v>0</v>
      </c>
      <c r="F43" s="33">
        <v>20000</v>
      </c>
      <c r="G43" s="33">
        <v>10884.88</v>
      </c>
      <c r="H43" s="22">
        <f t="shared" si="1"/>
        <v>54.4</v>
      </c>
      <c r="I43" s="30">
        <f t="shared" ref="I43:I61" si="7">F43+C43</f>
        <v>20000</v>
      </c>
      <c r="J43" s="30">
        <f t="shared" ref="J43:J61" si="8">G43+D43</f>
        <v>10884.88</v>
      </c>
    </row>
    <row r="44" spans="1:11" s="4" customFormat="1" ht="16.5" customHeight="1" x14ac:dyDescent="0.25">
      <c r="A44" s="74">
        <v>19010200</v>
      </c>
      <c r="B44" s="85" t="s">
        <v>88</v>
      </c>
      <c r="C44" s="31">
        <v>0</v>
      </c>
      <c r="D44" s="31">
        <v>0</v>
      </c>
      <c r="E44" s="22">
        <f t="shared" si="6"/>
        <v>0</v>
      </c>
      <c r="F44" s="33">
        <v>8500</v>
      </c>
      <c r="G44" s="33">
        <v>6880.77</v>
      </c>
      <c r="H44" s="22">
        <f t="shared" si="1"/>
        <v>81</v>
      </c>
      <c r="I44" s="30">
        <f t="shared" si="7"/>
        <v>8500</v>
      </c>
      <c r="J44" s="30">
        <f t="shared" si="8"/>
        <v>6880.77</v>
      </c>
    </row>
    <row r="45" spans="1:11" s="4" customFormat="1" ht="25.15" customHeight="1" x14ac:dyDescent="0.25">
      <c r="A45" s="74">
        <v>19010300</v>
      </c>
      <c r="B45" s="82" t="s">
        <v>89</v>
      </c>
      <c r="C45" s="31">
        <v>0</v>
      </c>
      <c r="D45" s="31">
        <v>0</v>
      </c>
      <c r="E45" s="22">
        <f t="shared" si="6"/>
        <v>0</v>
      </c>
      <c r="F45" s="33">
        <v>21500</v>
      </c>
      <c r="G45" s="33">
        <v>18910.810000000001</v>
      </c>
      <c r="H45" s="22">
        <f t="shared" si="1"/>
        <v>88</v>
      </c>
      <c r="I45" s="30">
        <f t="shared" si="7"/>
        <v>21500</v>
      </c>
      <c r="J45" s="30">
        <f t="shared" si="8"/>
        <v>18910.810000000001</v>
      </c>
    </row>
    <row r="46" spans="1:11" s="4" customFormat="1" ht="19.899999999999999" customHeight="1" x14ac:dyDescent="0.25">
      <c r="A46" s="91">
        <v>19090100</v>
      </c>
      <c r="B46" s="82" t="s">
        <v>129</v>
      </c>
      <c r="C46" s="31">
        <v>0</v>
      </c>
      <c r="D46" s="31">
        <v>0</v>
      </c>
      <c r="E46" s="22">
        <f t="shared" si="6"/>
        <v>0</v>
      </c>
      <c r="F46" s="33">
        <v>0</v>
      </c>
      <c r="G46" s="33">
        <v>0</v>
      </c>
      <c r="H46" s="22">
        <f t="shared" si="1"/>
        <v>0</v>
      </c>
      <c r="I46" s="30">
        <f t="shared" si="7"/>
        <v>0</v>
      </c>
      <c r="J46" s="30">
        <f t="shared" si="8"/>
        <v>0</v>
      </c>
    </row>
    <row r="47" spans="1:11" s="3" customFormat="1" ht="16.5" customHeight="1" x14ac:dyDescent="0.25">
      <c r="A47" s="70">
        <v>20000000</v>
      </c>
      <c r="B47" s="78" t="s">
        <v>90</v>
      </c>
      <c r="C47" s="44">
        <f>C55+C50+C65+C71+C49</f>
        <v>776504</v>
      </c>
      <c r="D47" s="60">
        <f>D55+D50+D65+D71+D49</f>
        <v>925821.66000000015</v>
      </c>
      <c r="E47" s="56">
        <f t="shared" si="6"/>
        <v>119.2</v>
      </c>
      <c r="F47" s="60">
        <f>F55+F50+F54+F65+F71</f>
        <v>4107601</v>
      </c>
      <c r="G47" s="60">
        <f>G55+G50+G54+G65+G71</f>
        <v>4643949.8899999997</v>
      </c>
      <c r="H47" s="45">
        <f t="shared" si="1"/>
        <v>113.1</v>
      </c>
      <c r="I47" s="53">
        <f t="shared" si="7"/>
        <v>4884105</v>
      </c>
      <c r="J47" s="53">
        <f t="shared" si="8"/>
        <v>5569771.5499999998</v>
      </c>
      <c r="K47" s="9"/>
    </row>
    <row r="48" spans="1:11" s="3" customFormat="1" ht="16.5" customHeight="1" x14ac:dyDescent="0.25">
      <c r="A48" s="71" t="s">
        <v>31</v>
      </c>
      <c r="B48" s="79" t="s">
        <v>91</v>
      </c>
      <c r="C48" s="54">
        <f>C49+C50+C54</f>
        <v>14201</v>
      </c>
      <c r="D48" s="54">
        <f>D49+D50+D54</f>
        <v>29339.06</v>
      </c>
      <c r="E48" s="56">
        <f t="shared" si="6"/>
        <v>206.6</v>
      </c>
      <c r="F48" s="54">
        <f>F49+F50+F54</f>
        <v>0</v>
      </c>
      <c r="G48" s="54">
        <f>G49+G50+G54</f>
        <v>668570.28</v>
      </c>
      <c r="H48" s="49">
        <f t="shared" si="1"/>
        <v>0</v>
      </c>
      <c r="I48" s="53">
        <f t="shared" si="7"/>
        <v>14201</v>
      </c>
      <c r="J48" s="53">
        <f t="shared" si="8"/>
        <v>697909.34000000008</v>
      </c>
      <c r="K48" s="9"/>
    </row>
    <row r="49" spans="1:11" s="3" customFormat="1" ht="25.5" customHeight="1" x14ac:dyDescent="0.25">
      <c r="A49" s="73" t="s">
        <v>40</v>
      </c>
      <c r="B49" s="82" t="s">
        <v>92</v>
      </c>
      <c r="C49" s="31">
        <v>0</v>
      </c>
      <c r="D49" s="20">
        <v>0</v>
      </c>
      <c r="E49" s="22">
        <f t="shared" si="6"/>
        <v>0</v>
      </c>
      <c r="F49" s="20">
        <v>0</v>
      </c>
      <c r="G49" s="20">
        <v>0</v>
      </c>
      <c r="H49" s="22">
        <f t="shared" si="1"/>
        <v>0</v>
      </c>
      <c r="I49" s="30">
        <f t="shared" si="7"/>
        <v>0</v>
      </c>
      <c r="J49" s="30">
        <f t="shared" si="8"/>
        <v>0</v>
      </c>
      <c r="K49" s="9"/>
    </row>
    <row r="50" spans="1:11" s="3" customFormat="1" ht="16.5" customHeight="1" x14ac:dyDescent="0.25">
      <c r="A50" s="71" t="s">
        <v>7</v>
      </c>
      <c r="B50" s="80" t="s">
        <v>93</v>
      </c>
      <c r="C50" s="55">
        <f>C51+C52+C53</f>
        <v>14201</v>
      </c>
      <c r="D50" s="55">
        <f>D51+D52+D53</f>
        <v>29339.06</v>
      </c>
      <c r="E50" s="56">
        <f t="shared" si="6"/>
        <v>206.6</v>
      </c>
      <c r="F50" s="55">
        <f>F51</f>
        <v>0</v>
      </c>
      <c r="G50" s="55">
        <f>G51</f>
        <v>0</v>
      </c>
      <c r="H50" s="49">
        <f t="shared" si="1"/>
        <v>0</v>
      </c>
      <c r="I50" s="53">
        <f t="shared" si="7"/>
        <v>14201</v>
      </c>
      <c r="J50" s="53">
        <f t="shared" si="8"/>
        <v>29339.06</v>
      </c>
    </row>
    <row r="51" spans="1:11" s="4" customFormat="1" ht="15.75" customHeight="1" x14ac:dyDescent="0.25">
      <c r="A51" s="73" t="s">
        <v>6</v>
      </c>
      <c r="B51" s="86" t="s">
        <v>94</v>
      </c>
      <c r="C51" s="34">
        <v>2125</v>
      </c>
      <c r="D51" s="31">
        <v>1462</v>
      </c>
      <c r="E51" s="22">
        <f t="shared" si="6"/>
        <v>68.8</v>
      </c>
      <c r="F51" s="23">
        <v>0</v>
      </c>
      <c r="G51" s="23">
        <v>0</v>
      </c>
      <c r="H51" s="22">
        <f t="shared" si="1"/>
        <v>0</v>
      </c>
      <c r="I51" s="30">
        <f t="shared" si="7"/>
        <v>2125</v>
      </c>
      <c r="J51" s="30">
        <f t="shared" si="8"/>
        <v>1462</v>
      </c>
    </row>
    <row r="52" spans="1:11" s="4" customFormat="1" ht="18" customHeight="1" x14ac:dyDescent="0.25">
      <c r="A52" s="73" t="s">
        <v>8</v>
      </c>
      <c r="B52" s="86" t="s">
        <v>95</v>
      </c>
      <c r="C52" s="34">
        <v>0</v>
      </c>
      <c r="D52" s="31">
        <v>0</v>
      </c>
      <c r="E52" s="22">
        <f t="shared" si="6"/>
        <v>0</v>
      </c>
      <c r="F52" s="35">
        <v>0</v>
      </c>
      <c r="G52" s="35">
        <v>0</v>
      </c>
      <c r="H52" s="22">
        <f t="shared" si="1"/>
        <v>0</v>
      </c>
      <c r="I52" s="30">
        <f t="shared" si="7"/>
        <v>0</v>
      </c>
      <c r="J52" s="30">
        <f t="shared" si="8"/>
        <v>0</v>
      </c>
    </row>
    <row r="53" spans="1:11" s="4" customFormat="1" ht="25.15" customHeight="1" x14ac:dyDescent="0.25">
      <c r="A53" s="73" t="s">
        <v>44</v>
      </c>
      <c r="B53" s="87" t="s">
        <v>96</v>
      </c>
      <c r="C53" s="34">
        <v>12076</v>
      </c>
      <c r="D53" s="31">
        <v>27877.06</v>
      </c>
      <c r="E53" s="22">
        <f t="shared" si="6"/>
        <v>230.8</v>
      </c>
      <c r="F53" s="35">
        <v>0</v>
      </c>
      <c r="G53" s="35">
        <v>0</v>
      </c>
      <c r="H53" s="22">
        <v>0</v>
      </c>
      <c r="I53" s="30">
        <f t="shared" si="7"/>
        <v>12076</v>
      </c>
      <c r="J53" s="30">
        <f t="shared" si="8"/>
        <v>27877.06</v>
      </c>
    </row>
    <row r="54" spans="1:11" s="4" customFormat="1" ht="24" customHeight="1" x14ac:dyDescent="0.25">
      <c r="A54" s="73" t="s">
        <v>11</v>
      </c>
      <c r="B54" s="84" t="s">
        <v>97</v>
      </c>
      <c r="C54" s="34">
        <v>0</v>
      </c>
      <c r="D54" s="31">
        <v>0</v>
      </c>
      <c r="E54" s="22">
        <f t="shared" si="6"/>
        <v>0</v>
      </c>
      <c r="F54" s="23">
        <v>0</v>
      </c>
      <c r="G54" s="23">
        <v>668570.28</v>
      </c>
      <c r="H54" s="22">
        <f>IF(F54=0,0,ROUND(G54/F54*100,1))</f>
        <v>0</v>
      </c>
      <c r="I54" s="30">
        <f t="shared" si="7"/>
        <v>0</v>
      </c>
      <c r="J54" s="30">
        <f t="shared" si="8"/>
        <v>668570.28</v>
      </c>
    </row>
    <row r="55" spans="1:11" s="3" customFormat="1" ht="17.25" customHeight="1" x14ac:dyDescent="0.25">
      <c r="A55" s="71">
        <v>22000000</v>
      </c>
      <c r="B55" s="79" t="s">
        <v>98</v>
      </c>
      <c r="C55" s="54">
        <f>C60+C62+C56</f>
        <v>762303</v>
      </c>
      <c r="D55" s="55">
        <f>D60+D62+D56</f>
        <v>611362.53</v>
      </c>
      <c r="E55" s="56">
        <f t="shared" si="6"/>
        <v>80.2</v>
      </c>
      <c r="F55" s="55">
        <f>F60+F62</f>
        <v>0</v>
      </c>
      <c r="G55" s="55">
        <f>G60+G62</f>
        <v>0</v>
      </c>
      <c r="H55" s="49">
        <f>IF(F55=0,0,ROUND(G55/F55*100,1))</f>
        <v>0</v>
      </c>
      <c r="I55" s="50">
        <f t="shared" si="7"/>
        <v>762303</v>
      </c>
      <c r="J55" s="50">
        <f t="shared" si="8"/>
        <v>611362.53</v>
      </c>
    </row>
    <row r="56" spans="1:11" s="3" customFormat="1" ht="17.25" customHeight="1" x14ac:dyDescent="0.25">
      <c r="A56" s="71" t="s">
        <v>37</v>
      </c>
      <c r="B56" s="88" t="s">
        <v>99</v>
      </c>
      <c r="C56" s="54">
        <f>C58+C59+C57</f>
        <v>688304</v>
      </c>
      <c r="D56" s="54">
        <f>D58+D59+D57</f>
        <v>554782.71999999997</v>
      </c>
      <c r="E56" s="45">
        <f t="shared" si="6"/>
        <v>80.599999999999994</v>
      </c>
      <c r="F56" s="54">
        <f>F58</f>
        <v>0</v>
      </c>
      <c r="G56" s="54">
        <f>G58</f>
        <v>0</v>
      </c>
      <c r="H56" s="49">
        <f>IF(F56=0,0,ROUND(G56/F56*100,1))</f>
        <v>0</v>
      </c>
      <c r="I56" s="50">
        <f t="shared" si="7"/>
        <v>688304</v>
      </c>
      <c r="J56" s="50">
        <f t="shared" si="8"/>
        <v>554782.71999999997</v>
      </c>
    </row>
    <row r="57" spans="1:11" s="3" customFormat="1" ht="25.9" customHeight="1" x14ac:dyDescent="0.25">
      <c r="A57" s="73" t="s">
        <v>121</v>
      </c>
      <c r="B57" s="82" t="s">
        <v>120</v>
      </c>
      <c r="C57" s="21">
        <v>0</v>
      </c>
      <c r="D57" s="21">
        <v>1200</v>
      </c>
      <c r="E57" s="22">
        <f t="shared" si="6"/>
        <v>0</v>
      </c>
      <c r="F57" s="21">
        <v>0</v>
      </c>
      <c r="G57" s="21">
        <v>0</v>
      </c>
      <c r="H57" s="24">
        <v>0</v>
      </c>
      <c r="I57" s="30">
        <f t="shared" si="7"/>
        <v>0</v>
      </c>
      <c r="J57" s="30">
        <f t="shared" si="8"/>
        <v>1200</v>
      </c>
    </row>
    <row r="58" spans="1:11" s="3" customFormat="1" ht="17.25" customHeight="1" x14ac:dyDescent="0.25">
      <c r="A58" s="73" t="s">
        <v>36</v>
      </c>
      <c r="B58" s="81" t="s">
        <v>100</v>
      </c>
      <c r="C58" s="21">
        <v>659555</v>
      </c>
      <c r="D58" s="20">
        <f>317344.92+220360.8</f>
        <v>537705.72</v>
      </c>
      <c r="E58" s="22">
        <f t="shared" si="6"/>
        <v>81.5</v>
      </c>
      <c r="F58" s="20">
        <v>0</v>
      </c>
      <c r="G58" s="20">
        <v>0</v>
      </c>
      <c r="H58" s="24">
        <v>0</v>
      </c>
      <c r="I58" s="30">
        <f t="shared" si="7"/>
        <v>659555</v>
      </c>
      <c r="J58" s="30">
        <f t="shared" si="8"/>
        <v>537705.72</v>
      </c>
    </row>
    <row r="59" spans="1:11" s="3" customFormat="1" ht="17.25" customHeight="1" x14ac:dyDescent="0.25">
      <c r="A59" s="73" t="s">
        <v>43</v>
      </c>
      <c r="B59" s="81" t="s">
        <v>101</v>
      </c>
      <c r="C59" s="20">
        <v>28749</v>
      </c>
      <c r="D59" s="20">
        <v>15877</v>
      </c>
      <c r="E59" s="22">
        <f t="shared" si="6"/>
        <v>55.2</v>
      </c>
      <c r="F59" s="20">
        <v>0</v>
      </c>
      <c r="G59" s="20">
        <v>0</v>
      </c>
      <c r="H59" s="22">
        <f>IF(F59=0,0,ROUND(G59/F59*100,1))</f>
        <v>0</v>
      </c>
      <c r="I59" s="30">
        <f t="shared" si="7"/>
        <v>28749</v>
      </c>
      <c r="J59" s="30">
        <f t="shared" si="8"/>
        <v>15877</v>
      </c>
    </row>
    <row r="60" spans="1:11" s="5" customFormat="1" ht="28.15" customHeight="1" x14ac:dyDescent="0.25">
      <c r="A60" s="72" t="s">
        <v>1</v>
      </c>
      <c r="B60" s="84" t="s">
        <v>102</v>
      </c>
      <c r="C60" s="36">
        <f>C61</f>
        <v>33049</v>
      </c>
      <c r="D60" s="36">
        <f>D61</f>
        <v>28802.55</v>
      </c>
      <c r="E60" s="22">
        <f t="shared" si="6"/>
        <v>87.2</v>
      </c>
      <c r="F60" s="25">
        <f>F61</f>
        <v>0</v>
      </c>
      <c r="G60" s="25">
        <f>G61</f>
        <v>0</v>
      </c>
      <c r="H60" s="24">
        <f>IF(F60=0,0,ROUND(G60/F60*100,1))</f>
        <v>0</v>
      </c>
      <c r="I60" s="30">
        <f t="shared" si="7"/>
        <v>33049</v>
      </c>
      <c r="J60" s="30">
        <f t="shared" si="8"/>
        <v>28802.55</v>
      </c>
    </row>
    <row r="61" spans="1:11" s="4" customFormat="1" ht="25.5" customHeight="1" x14ac:dyDescent="0.25">
      <c r="A61" s="73">
        <v>22080400</v>
      </c>
      <c r="B61" s="82" t="s">
        <v>103</v>
      </c>
      <c r="C61" s="21">
        <v>33049</v>
      </c>
      <c r="D61" s="31">
        <v>28802.55</v>
      </c>
      <c r="E61" s="22">
        <f t="shared" si="6"/>
        <v>87.2</v>
      </c>
      <c r="F61" s="23">
        <v>0</v>
      </c>
      <c r="G61" s="23">
        <v>0</v>
      </c>
      <c r="H61" s="22">
        <f>IF(F61=0,0,ROUND(G61/F61*100,1))</f>
        <v>0</v>
      </c>
      <c r="I61" s="30">
        <f t="shared" si="7"/>
        <v>33049</v>
      </c>
      <c r="J61" s="30">
        <f t="shared" si="8"/>
        <v>28802.55</v>
      </c>
    </row>
    <row r="62" spans="1:11" s="5" customFormat="1" ht="14.25" customHeight="1" x14ac:dyDescent="0.25">
      <c r="A62" s="72">
        <v>22090000</v>
      </c>
      <c r="B62" s="80" t="s">
        <v>104</v>
      </c>
      <c r="C62" s="61">
        <f>SUM(C63:C64)</f>
        <v>40950</v>
      </c>
      <c r="D62" s="51">
        <f>SUM(D63:D64)</f>
        <v>27777.260000000002</v>
      </c>
      <c r="E62" s="56">
        <f t="shared" si="6"/>
        <v>67.8</v>
      </c>
      <c r="F62" s="61">
        <f>SUM(F63:F64)</f>
        <v>0</v>
      </c>
      <c r="G62" s="61">
        <f>SUM(G63:G64)</f>
        <v>0</v>
      </c>
      <c r="H62" s="61">
        <f>SUM(H63:H64)</f>
        <v>0</v>
      </c>
      <c r="I62" s="61">
        <f>SUM(I63:I64)</f>
        <v>40950</v>
      </c>
      <c r="J62" s="61">
        <f>SUM(J63:J64)</f>
        <v>27777.260000000002</v>
      </c>
    </row>
    <row r="63" spans="1:11" s="4" customFormat="1" ht="27" customHeight="1" x14ac:dyDescent="0.25">
      <c r="A63" s="73">
        <v>22090100</v>
      </c>
      <c r="B63" s="87" t="s">
        <v>105</v>
      </c>
      <c r="C63" s="21">
        <v>28025</v>
      </c>
      <c r="D63" s="31">
        <v>11639.67</v>
      </c>
      <c r="E63" s="22">
        <f t="shared" si="6"/>
        <v>41.5</v>
      </c>
      <c r="F63" s="23">
        <v>0</v>
      </c>
      <c r="G63" s="23">
        <v>0</v>
      </c>
      <c r="H63" s="22">
        <f t="shared" ref="H63:H72" si="9">IF(F63=0,0,ROUND(G63/F63*100,1))</f>
        <v>0</v>
      </c>
      <c r="I63" s="30">
        <f t="shared" ref="I63:J68" si="10">F63+C63</f>
        <v>28025</v>
      </c>
      <c r="J63" s="30">
        <f t="shared" si="10"/>
        <v>11639.67</v>
      </c>
    </row>
    <row r="64" spans="1:11" s="4" customFormat="1" ht="24.6" customHeight="1" x14ac:dyDescent="0.25">
      <c r="A64" s="73">
        <v>22090400</v>
      </c>
      <c r="B64" s="87" t="s">
        <v>106</v>
      </c>
      <c r="C64" s="21">
        <v>12925</v>
      </c>
      <c r="D64" s="31">
        <v>16137.59</v>
      </c>
      <c r="E64" s="22">
        <f t="shared" si="6"/>
        <v>124.9</v>
      </c>
      <c r="F64" s="23">
        <v>0</v>
      </c>
      <c r="G64" s="23">
        <v>0</v>
      </c>
      <c r="H64" s="22">
        <f t="shared" si="9"/>
        <v>0</v>
      </c>
      <c r="I64" s="30">
        <f t="shared" si="10"/>
        <v>12925</v>
      </c>
      <c r="J64" s="30">
        <f t="shared" si="10"/>
        <v>16137.59</v>
      </c>
    </row>
    <row r="65" spans="1:10" s="3" customFormat="1" ht="17.45" customHeight="1" x14ac:dyDescent="0.25">
      <c r="A65" s="71">
        <v>24000000</v>
      </c>
      <c r="B65" s="79" t="s">
        <v>107</v>
      </c>
      <c r="C65" s="54">
        <f>C66+C67+C70</f>
        <v>0</v>
      </c>
      <c r="D65" s="54">
        <f>D66+D67+D70</f>
        <v>285120.07</v>
      </c>
      <c r="E65" s="49">
        <f t="shared" si="6"/>
        <v>0</v>
      </c>
      <c r="F65" s="55">
        <f>F66+F67+F70+F69</f>
        <v>0</v>
      </c>
      <c r="G65" s="55">
        <f>G66+G67+G70+G69</f>
        <v>15715</v>
      </c>
      <c r="H65" s="49">
        <f t="shared" si="9"/>
        <v>0</v>
      </c>
      <c r="I65" s="53">
        <f t="shared" si="10"/>
        <v>0</v>
      </c>
      <c r="J65" s="53">
        <f t="shared" si="10"/>
        <v>300835.07</v>
      </c>
    </row>
    <row r="66" spans="1:10" s="4" customFormat="1" ht="72" hidden="1" customHeight="1" x14ac:dyDescent="0.25">
      <c r="A66" s="73">
        <v>24030000</v>
      </c>
      <c r="B66" s="89"/>
      <c r="C66" s="62">
        <v>0</v>
      </c>
      <c r="D66" s="59">
        <v>0</v>
      </c>
      <c r="E66" s="49">
        <f t="shared" si="6"/>
        <v>0</v>
      </c>
      <c r="F66" s="63">
        <v>0</v>
      </c>
      <c r="G66" s="63">
        <v>0</v>
      </c>
      <c r="H66" s="56">
        <f t="shared" si="9"/>
        <v>0</v>
      </c>
      <c r="I66" s="53">
        <f t="shared" si="10"/>
        <v>0</v>
      </c>
      <c r="J66" s="53">
        <f t="shared" si="10"/>
        <v>0</v>
      </c>
    </row>
    <row r="67" spans="1:10" s="5" customFormat="1" ht="18.600000000000001" customHeight="1" x14ac:dyDescent="0.25">
      <c r="A67" s="72">
        <v>24060000</v>
      </c>
      <c r="B67" s="80" t="s">
        <v>93</v>
      </c>
      <c r="C67" s="58">
        <f>C68</f>
        <v>0</v>
      </c>
      <c r="D67" s="58">
        <f>D68</f>
        <v>285120.07</v>
      </c>
      <c r="E67" s="49">
        <f t="shared" si="6"/>
        <v>0</v>
      </c>
      <c r="F67" s="58">
        <f>F68</f>
        <v>0</v>
      </c>
      <c r="G67" s="58">
        <f>G68</f>
        <v>0</v>
      </c>
      <c r="H67" s="52">
        <f t="shared" si="9"/>
        <v>0</v>
      </c>
      <c r="I67" s="53">
        <f t="shared" si="10"/>
        <v>0</v>
      </c>
      <c r="J67" s="53">
        <f t="shared" si="10"/>
        <v>285120.07</v>
      </c>
    </row>
    <row r="68" spans="1:10" s="4" customFormat="1" ht="15" customHeight="1" x14ac:dyDescent="0.25">
      <c r="A68" s="73">
        <v>24060300</v>
      </c>
      <c r="B68" s="86" t="s">
        <v>93</v>
      </c>
      <c r="C68" s="34">
        <v>0</v>
      </c>
      <c r="D68" s="31">
        <v>285120.07</v>
      </c>
      <c r="E68" s="28">
        <f t="shared" si="6"/>
        <v>0</v>
      </c>
      <c r="F68" s="23">
        <v>0</v>
      </c>
      <c r="G68" s="23">
        <v>0</v>
      </c>
      <c r="H68" s="22">
        <f t="shared" si="9"/>
        <v>0</v>
      </c>
      <c r="I68" s="30">
        <f t="shared" si="10"/>
        <v>0</v>
      </c>
      <c r="J68" s="30">
        <f t="shared" si="10"/>
        <v>285120.07</v>
      </c>
    </row>
    <row r="69" spans="1:10" s="4" customFormat="1" ht="24.6" customHeight="1" x14ac:dyDescent="0.25">
      <c r="A69" s="73" t="s">
        <v>130</v>
      </c>
      <c r="B69" s="87" t="s">
        <v>131</v>
      </c>
      <c r="C69" s="34">
        <v>0</v>
      </c>
      <c r="D69" s="31">
        <v>0</v>
      </c>
      <c r="E69" s="28">
        <f t="shared" si="6"/>
        <v>0</v>
      </c>
      <c r="F69" s="23">
        <v>0</v>
      </c>
      <c r="G69" s="23">
        <v>0</v>
      </c>
      <c r="H69" s="22">
        <f t="shared" si="9"/>
        <v>0</v>
      </c>
      <c r="I69" s="30"/>
      <c r="J69" s="30"/>
    </row>
    <row r="70" spans="1:10" s="4" customFormat="1" ht="19.149999999999999" customHeight="1" x14ac:dyDescent="0.25">
      <c r="A70" s="73" t="s">
        <v>47</v>
      </c>
      <c r="B70" s="81" t="s">
        <v>108</v>
      </c>
      <c r="C70" s="34">
        <v>0</v>
      </c>
      <c r="D70" s="31">
        <v>0</v>
      </c>
      <c r="E70" s="28">
        <f t="shared" si="6"/>
        <v>0</v>
      </c>
      <c r="F70" s="23">
        <v>0</v>
      </c>
      <c r="G70" s="23">
        <v>15715</v>
      </c>
      <c r="H70" s="22">
        <f t="shared" si="9"/>
        <v>0</v>
      </c>
      <c r="I70" s="30">
        <f t="shared" ref="I70:I83" si="11">F70+C70</f>
        <v>0</v>
      </c>
      <c r="J70" s="30">
        <f t="shared" ref="J70:J83" si="12">G70+D70</f>
        <v>15715</v>
      </c>
    </row>
    <row r="71" spans="1:10" s="3" customFormat="1" ht="18" customHeight="1" x14ac:dyDescent="0.25">
      <c r="A71" s="71">
        <v>25000000</v>
      </c>
      <c r="B71" s="79" t="s">
        <v>109</v>
      </c>
      <c r="C71" s="37">
        <v>0</v>
      </c>
      <c r="D71" s="38">
        <v>0</v>
      </c>
      <c r="E71" s="21">
        <v>0</v>
      </c>
      <c r="F71" s="29">
        <f>407508+15600+26853+3657640</f>
        <v>4107601</v>
      </c>
      <c r="G71" s="29">
        <f>316377.8+1636.06+26787+3531000+83863.75</f>
        <v>3959664.61</v>
      </c>
      <c r="H71" s="28">
        <f t="shared" si="9"/>
        <v>96.4</v>
      </c>
      <c r="I71" s="30">
        <f t="shared" si="11"/>
        <v>4107601</v>
      </c>
      <c r="J71" s="30">
        <f t="shared" si="12"/>
        <v>3959664.61</v>
      </c>
    </row>
    <row r="72" spans="1:10" s="3" customFormat="1" ht="17.25" customHeight="1" x14ac:dyDescent="0.25">
      <c r="A72" s="71" t="s">
        <v>2</v>
      </c>
      <c r="B72" s="78" t="s">
        <v>110</v>
      </c>
      <c r="C72" s="64">
        <f>C73+C76</f>
        <v>1000</v>
      </c>
      <c r="D72" s="65">
        <f>D73+D76</f>
        <v>1000</v>
      </c>
      <c r="E72" s="62">
        <v>0</v>
      </c>
      <c r="F72" s="65">
        <f>F73+F76</f>
        <v>15000</v>
      </c>
      <c r="G72" s="65">
        <f>G73+G76</f>
        <v>147608.01999999999</v>
      </c>
      <c r="H72" s="49">
        <f t="shared" si="9"/>
        <v>984.1</v>
      </c>
      <c r="I72" s="53">
        <f t="shared" si="11"/>
        <v>16000</v>
      </c>
      <c r="J72" s="53">
        <f t="shared" si="12"/>
        <v>148608.01999999999</v>
      </c>
    </row>
    <row r="73" spans="1:10" s="5" customFormat="1" ht="17.25" customHeight="1" x14ac:dyDescent="0.25">
      <c r="A73" s="72" t="s">
        <v>3</v>
      </c>
      <c r="B73" s="79" t="s">
        <v>111</v>
      </c>
      <c r="C73" s="65">
        <f>C75+C74</f>
        <v>1000</v>
      </c>
      <c r="D73" s="65">
        <f>D75+D74</f>
        <v>1000</v>
      </c>
      <c r="E73" s="64">
        <f>E75+E74+E75</f>
        <v>100</v>
      </c>
      <c r="F73" s="65">
        <f>F75+F74</f>
        <v>0</v>
      </c>
      <c r="G73" s="65">
        <f>G75+G74</f>
        <v>0</v>
      </c>
      <c r="H73" s="64">
        <f>H75+H74+H75</f>
        <v>0</v>
      </c>
      <c r="I73" s="53">
        <f t="shared" si="11"/>
        <v>1000</v>
      </c>
      <c r="J73" s="53">
        <f t="shared" si="12"/>
        <v>1000</v>
      </c>
    </row>
    <row r="74" spans="1:10" s="5" customFormat="1" ht="37.9" customHeight="1" x14ac:dyDescent="0.25">
      <c r="A74" s="72" t="s">
        <v>10</v>
      </c>
      <c r="B74" s="90" t="s">
        <v>112</v>
      </c>
      <c r="C74" s="39">
        <v>1000</v>
      </c>
      <c r="D74" s="40">
        <v>1000</v>
      </c>
      <c r="E74" s="24">
        <f>IF(C74=0,0,ROUND(D74/C74*100,1))</f>
        <v>100</v>
      </c>
      <c r="F74" s="30">
        <v>0</v>
      </c>
      <c r="G74" s="30">
        <v>0</v>
      </c>
      <c r="H74" s="24">
        <f t="shared" ref="H74:H84" si="13">IF(F74=0,0,ROUND(G74/F74*100,1))</f>
        <v>0</v>
      </c>
      <c r="I74" s="30">
        <f t="shared" si="11"/>
        <v>1000</v>
      </c>
      <c r="J74" s="30">
        <f t="shared" si="12"/>
        <v>1000</v>
      </c>
    </row>
    <row r="75" spans="1:10" s="4" customFormat="1" ht="27.75" customHeight="1" x14ac:dyDescent="0.25">
      <c r="A75" s="73">
        <v>31030000</v>
      </c>
      <c r="B75" s="82" t="s">
        <v>113</v>
      </c>
      <c r="C75" s="41">
        <v>0</v>
      </c>
      <c r="D75" s="42">
        <v>0</v>
      </c>
      <c r="E75" s="21">
        <v>0</v>
      </c>
      <c r="F75" s="23">
        <v>0</v>
      </c>
      <c r="G75" s="23">
        <v>0</v>
      </c>
      <c r="H75" s="24">
        <f t="shared" si="13"/>
        <v>0</v>
      </c>
      <c r="I75" s="30">
        <f t="shared" si="11"/>
        <v>0</v>
      </c>
      <c r="J75" s="30">
        <f t="shared" si="12"/>
        <v>0</v>
      </c>
    </row>
    <row r="76" spans="1:10" s="5" customFormat="1" ht="17.25" customHeight="1" x14ac:dyDescent="0.25">
      <c r="A76" s="72" t="s">
        <v>4</v>
      </c>
      <c r="B76" s="79" t="s">
        <v>114</v>
      </c>
      <c r="C76" s="43">
        <v>0</v>
      </c>
      <c r="D76" s="29">
        <v>0</v>
      </c>
      <c r="E76" s="26">
        <v>0</v>
      </c>
      <c r="F76" s="29">
        <v>15000</v>
      </c>
      <c r="G76" s="29">
        <v>147608.01999999999</v>
      </c>
      <c r="H76" s="28">
        <f t="shared" si="13"/>
        <v>984.1</v>
      </c>
      <c r="I76" s="29">
        <f t="shared" si="11"/>
        <v>15000</v>
      </c>
      <c r="J76" s="29">
        <f t="shared" si="12"/>
        <v>147608.01999999999</v>
      </c>
    </row>
    <row r="77" spans="1:10" s="4" customFormat="1" ht="18" customHeight="1" x14ac:dyDescent="0.25">
      <c r="A77" s="75"/>
      <c r="B77" s="78" t="s">
        <v>119</v>
      </c>
      <c r="C77" s="46">
        <f>C7+C47+C72</f>
        <v>7392950</v>
      </c>
      <c r="D77" s="46">
        <f>D7+D47+D72</f>
        <v>8730075.6600000001</v>
      </c>
      <c r="E77" s="66">
        <f t="shared" ref="E77:E84" si="14">IF(C77=0,0,ROUND(D77/C77*100,1))</f>
        <v>118.1</v>
      </c>
      <c r="F77" s="46">
        <f>F7+F47+F72</f>
        <v>4172601</v>
      </c>
      <c r="G77" s="46">
        <f>G7+G47+G72</f>
        <v>4828234.3699999992</v>
      </c>
      <c r="H77" s="56">
        <f t="shared" si="13"/>
        <v>115.7</v>
      </c>
      <c r="I77" s="53">
        <f t="shared" si="11"/>
        <v>11565551</v>
      </c>
      <c r="J77" s="53">
        <f t="shared" si="12"/>
        <v>13558310.029999999</v>
      </c>
    </row>
    <row r="78" spans="1:10" s="6" customFormat="1" ht="15.75" customHeight="1" x14ac:dyDescent="0.25">
      <c r="A78" s="70" t="s">
        <v>5</v>
      </c>
      <c r="B78" s="78" t="s">
        <v>115</v>
      </c>
      <c r="C78" s="46">
        <f>C79</f>
        <v>9375900</v>
      </c>
      <c r="D78" s="46">
        <f>D79</f>
        <v>7455900</v>
      </c>
      <c r="E78" s="56">
        <f t="shared" si="14"/>
        <v>79.5</v>
      </c>
      <c r="F78" s="46">
        <f>F79</f>
        <v>0</v>
      </c>
      <c r="G78" s="46">
        <f>G79</f>
        <v>0</v>
      </c>
      <c r="H78" s="45">
        <f t="shared" si="13"/>
        <v>0</v>
      </c>
      <c r="I78" s="53">
        <f t="shared" si="11"/>
        <v>9375900</v>
      </c>
      <c r="J78" s="53">
        <f t="shared" si="12"/>
        <v>7455900</v>
      </c>
    </row>
    <row r="79" spans="1:10" s="6" customFormat="1" ht="16.5" customHeight="1" x14ac:dyDescent="0.25">
      <c r="A79" s="70">
        <v>41000000</v>
      </c>
      <c r="B79" s="79" t="s">
        <v>116</v>
      </c>
      <c r="C79" s="67">
        <f>C80+C82</f>
        <v>9375900</v>
      </c>
      <c r="D79" s="67">
        <f>D80+D82</f>
        <v>7455900</v>
      </c>
      <c r="E79" s="56">
        <f t="shared" si="14"/>
        <v>79.5</v>
      </c>
      <c r="F79" s="67">
        <f>F80+F82</f>
        <v>0</v>
      </c>
      <c r="G79" s="67">
        <f>G80+G82</f>
        <v>0</v>
      </c>
      <c r="H79" s="45">
        <f t="shared" si="13"/>
        <v>0</v>
      </c>
      <c r="I79" s="53">
        <f t="shared" si="11"/>
        <v>9375900</v>
      </c>
      <c r="J79" s="53">
        <f t="shared" si="12"/>
        <v>7455900</v>
      </c>
    </row>
    <row r="80" spans="1:10" s="3" customFormat="1" ht="15.75" customHeight="1" x14ac:dyDescent="0.25">
      <c r="A80" s="71" t="s">
        <v>136</v>
      </c>
      <c r="B80" s="79" t="s">
        <v>137</v>
      </c>
      <c r="C80" s="50">
        <f>SUM(C81:C81)</f>
        <v>7045900</v>
      </c>
      <c r="D80" s="50">
        <f>SUM(D81:D81)</f>
        <v>7045900</v>
      </c>
      <c r="E80" s="56">
        <f t="shared" si="14"/>
        <v>100</v>
      </c>
      <c r="F80" s="68">
        <f>F81</f>
        <v>0</v>
      </c>
      <c r="G80" s="68">
        <f>G81</f>
        <v>0</v>
      </c>
      <c r="H80" s="49">
        <f t="shared" si="13"/>
        <v>0</v>
      </c>
      <c r="I80" s="53">
        <f t="shared" si="11"/>
        <v>7045900</v>
      </c>
      <c r="J80" s="53">
        <f t="shared" si="12"/>
        <v>7045900</v>
      </c>
    </row>
    <row r="81" spans="1:11" s="4" customFormat="1" ht="19.899999999999999" customHeight="1" x14ac:dyDescent="0.25">
      <c r="A81" s="76">
        <v>41040400</v>
      </c>
      <c r="B81" s="81" t="s">
        <v>135</v>
      </c>
      <c r="C81" s="35">
        <v>7045900</v>
      </c>
      <c r="D81" s="23">
        <v>7045900</v>
      </c>
      <c r="E81" s="22">
        <f t="shared" si="14"/>
        <v>100</v>
      </c>
      <c r="F81" s="35">
        <v>0</v>
      </c>
      <c r="G81" s="35">
        <v>0</v>
      </c>
      <c r="H81" s="22">
        <f t="shared" si="13"/>
        <v>0</v>
      </c>
      <c r="I81" s="30">
        <f t="shared" si="11"/>
        <v>7045900</v>
      </c>
      <c r="J81" s="30">
        <f t="shared" si="12"/>
        <v>7045900</v>
      </c>
    </row>
    <row r="82" spans="1:11" s="3" customFormat="1" ht="17.25" customHeight="1" x14ac:dyDescent="0.25">
      <c r="A82" s="71" t="s">
        <v>139</v>
      </c>
      <c r="B82" s="79" t="s">
        <v>138</v>
      </c>
      <c r="C82" s="50">
        <f>SUM(C83:C83)</f>
        <v>2330000</v>
      </c>
      <c r="D82" s="50">
        <f>SUM(D83:D83)</f>
        <v>410000</v>
      </c>
      <c r="E82" s="56">
        <f t="shared" si="14"/>
        <v>17.600000000000001</v>
      </c>
      <c r="F82" s="68">
        <f>SUM(F83:F83)</f>
        <v>0</v>
      </c>
      <c r="G82" s="50">
        <f>SUM(G83:G83)</f>
        <v>0</v>
      </c>
      <c r="H82" s="49">
        <f t="shared" si="13"/>
        <v>0</v>
      </c>
      <c r="I82" s="53">
        <f t="shared" si="11"/>
        <v>2330000</v>
      </c>
      <c r="J82" s="53">
        <f t="shared" si="12"/>
        <v>410000</v>
      </c>
    </row>
    <row r="83" spans="1:11" s="4" customFormat="1" ht="17.25" customHeight="1" x14ac:dyDescent="0.25">
      <c r="A83" s="73" t="s">
        <v>141</v>
      </c>
      <c r="B83" s="86" t="s">
        <v>140</v>
      </c>
      <c r="C83" s="35">
        <v>2330000</v>
      </c>
      <c r="D83" s="23">
        <v>410000</v>
      </c>
      <c r="E83" s="22">
        <f t="shared" si="14"/>
        <v>17.600000000000001</v>
      </c>
      <c r="F83" s="35">
        <v>0</v>
      </c>
      <c r="G83" s="35">
        <v>0</v>
      </c>
      <c r="H83" s="22">
        <f t="shared" si="13"/>
        <v>0</v>
      </c>
      <c r="I83" s="30">
        <f t="shared" si="11"/>
        <v>2330000</v>
      </c>
      <c r="J83" s="30">
        <f t="shared" si="12"/>
        <v>410000</v>
      </c>
    </row>
    <row r="84" spans="1:11" s="7" customFormat="1" ht="16.5" customHeight="1" x14ac:dyDescent="0.3">
      <c r="A84" s="77"/>
      <c r="B84" s="14" t="s">
        <v>117</v>
      </c>
      <c r="C84" s="46">
        <f>C77+C78</f>
        <v>16768850</v>
      </c>
      <c r="D84" s="46">
        <f>D77+D78</f>
        <v>16185975.66</v>
      </c>
      <c r="E84" s="69">
        <f t="shared" si="14"/>
        <v>96.5</v>
      </c>
      <c r="F84" s="46">
        <f>F77+F78</f>
        <v>4172601</v>
      </c>
      <c r="G84" s="46">
        <f>G77+G78</f>
        <v>4828234.3699999992</v>
      </c>
      <c r="H84" s="45">
        <f t="shared" si="13"/>
        <v>115.7</v>
      </c>
      <c r="I84" s="46">
        <f>I77+I78</f>
        <v>20941451</v>
      </c>
      <c r="J84" s="46">
        <f>J77+J78</f>
        <v>21014210.030000001</v>
      </c>
    </row>
    <row r="85" spans="1:11" s="8" customFormat="1" ht="20.100000000000001" customHeight="1" x14ac:dyDescent="0.25">
      <c r="A85" s="17"/>
      <c r="B85" s="6" t="s">
        <v>118</v>
      </c>
      <c r="C85" s="18"/>
      <c r="D85" s="18"/>
      <c r="E85" s="18"/>
      <c r="F85" s="18"/>
      <c r="G85" s="19" t="s">
        <v>124</v>
      </c>
      <c r="H85" s="15"/>
      <c r="I85" s="16"/>
      <c r="J85" s="16"/>
    </row>
    <row r="86" spans="1:11" ht="20.100000000000001" customHeight="1" x14ac:dyDescent="0.2">
      <c r="C86" s="12"/>
      <c r="D86" s="12"/>
      <c r="E86" s="12"/>
      <c r="F86" s="12"/>
      <c r="G86" s="12"/>
      <c r="H86" s="12"/>
      <c r="I86" s="12"/>
      <c r="J86" s="12"/>
      <c r="K86" s="2"/>
    </row>
    <row r="87" spans="1:11" ht="20.100000000000001" customHeight="1" x14ac:dyDescent="0.2">
      <c r="C87" s="12"/>
      <c r="D87" s="12"/>
      <c r="E87" s="12"/>
      <c r="F87" s="12"/>
      <c r="G87" s="12"/>
      <c r="H87" s="12"/>
      <c r="I87" s="12"/>
      <c r="J87" s="12"/>
      <c r="K87" s="2"/>
    </row>
    <row r="88" spans="1:11" ht="20.100000000000001" customHeight="1" x14ac:dyDescent="0.2">
      <c r="C88" s="12"/>
      <c r="D88" s="12"/>
      <c r="E88" s="12"/>
      <c r="F88" s="12"/>
      <c r="G88" s="12"/>
      <c r="H88" s="12"/>
      <c r="I88" s="12"/>
      <c r="J88" s="12"/>
      <c r="K88" s="2"/>
    </row>
    <row r="89" spans="1:11" ht="20.100000000000001" customHeight="1" x14ac:dyDescent="0.2">
      <c r="C89" s="12"/>
      <c r="D89" s="12"/>
      <c r="E89" s="12"/>
      <c r="F89" s="12"/>
      <c r="G89" s="12"/>
      <c r="H89" s="12"/>
      <c r="I89" s="12"/>
      <c r="J89" s="12"/>
      <c r="K89" s="2"/>
    </row>
    <row r="90" spans="1:11" ht="20.100000000000001" customHeight="1" x14ac:dyDescent="0.2">
      <c r="C90" s="12"/>
      <c r="D90" s="12"/>
      <c r="E90" s="12"/>
      <c r="F90" s="12"/>
      <c r="G90" s="12"/>
      <c r="H90" s="12"/>
      <c r="I90" s="12"/>
      <c r="J90" s="12"/>
      <c r="K90" s="2"/>
    </row>
    <row r="91" spans="1:11" ht="20.100000000000001" customHeight="1" x14ac:dyDescent="0.2">
      <c r="C91" s="12"/>
      <c r="D91" s="12"/>
      <c r="E91" s="12"/>
      <c r="F91" s="12"/>
      <c r="G91" s="12"/>
      <c r="H91" s="12"/>
      <c r="I91" s="12"/>
      <c r="J91" s="12"/>
      <c r="K91" s="2"/>
    </row>
    <row r="92" spans="1:11" ht="20.100000000000001" customHeight="1" x14ac:dyDescent="0.2">
      <c r="C92" s="12"/>
      <c r="D92" s="12"/>
      <c r="E92" s="12"/>
      <c r="F92" s="12"/>
      <c r="G92" s="12"/>
      <c r="H92" s="12"/>
      <c r="I92" s="12"/>
      <c r="J92" s="12"/>
      <c r="K92" s="2"/>
    </row>
    <row r="93" spans="1:11" ht="20.100000000000001" customHeight="1" x14ac:dyDescent="0.2">
      <c r="C93" s="2"/>
      <c r="D93" s="2"/>
      <c r="E93" s="2"/>
      <c r="F93" s="2"/>
      <c r="G93" s="2"/>
      <c r="H93" s="2"/>
      <c r="I93" s="2"/>
      <c r="J93" s="2"/>
      <c r="K93" s="2"/>
    </row>
    <row r="94" spans="1:11" ht="20.100000000000001" customHeight="1" x14ac:dyDescent="0.2">
      <c r="C94" s="2"/>
      <c r="D94" s="2"/>
      <c r="E94" s="2"/>
      <c r="F94" s="2"/>
      <c r="G94" s="2"/>
      <c r="H94" s="2"/>
      <c r="I94" s="2"/>
      <c r="J94" s="2"/>
      <c r="K94" s="2"/>
    </row>
    <row r="95" spans="1:11" ht="20.100000000000001" customHeight="1" x14ac:dyDescent="0.2">
      <c r="C95" s="2"/>
      <c r="D95" s="2"/>
      <c r="E95" s="2"/>
      <c r="F95" s="2"/>
      <c r="G95" s="2"/>
      <c r="H95" s="2"/>
      <c r="I95" s="2"/>
      <c r="J95" s="2"/>
      <c r="K95" s="2"/>
    </row>
    <row r="96" spans="1:11" ht="20.100000000000001" customHeight="1" x14ac:dyDescent="0.2">
      <c r="C96" s="2"/>
      <c r="D96" s="2"/>
      <c r="E96" s="2"/>
      <c r="F96" s="2"/>
      <c r="G96" s="2"/>
      <c r="H96" s="2"/>
      <c r="I96" s="2"/>
      <c r="J96" s="2"/>
      <c r="K96" s="2"/>
    </row>
    <row r="97" spans="3:11" ht="20.100000000000001" customHeight="1" x14ac:dyDescent="0.2">
      <c r="C97" s="2"/>
      <c r="D97" s="2"/>
      <c r="E97" s="2"/>
      <c r="F97" s="2"/>
      <c r="G97" s="2"/>
      <c r="H97" s="2"/>
      <c r="I97" s="2"/>
      <c r="J97" s="2"/>
      <c r="K97" s="2"/>
    </row>
    <row r="98" spans="3:11" ht="20.100000000000001" customHeight="1" x14ac:dyDescent="0.2">
      <c r="C98" s="2"/>
      <c r="D98" s="2"/>
      <c r="E98" s="2"/>
      <c r="F98" s="2"/>
      <c r="G98" s="2"/>
      <c r="H98" s="2"/>
      <c r="I98" s="2"/>
      <c r="J98" s="2"/>
      <c r="K98" s="2"/>
    </row>
    <row r="99" spans="3:11" ht="20.100000000000001" customHeight="1" x14ac:dyDescent="0.2">
      <c r="C99" s="2"/>
      <c r="D99" s="2"/>
      <c r="E99" s="2"/>
      <c r="F99" s="2"/>
      <c r="G99" s="2"/>
      <c r="H99" s="2"/>
      <c r="I99" s="2"/>
      <c r="J99" s="2"/>
      <c r="K99" s="2"/>
    </row>
  </sheetData>
  <mergeCells count="6">
    <mergeCell ref="I5:J5"/>
    <mergeCell ref="B4:G4"/>
    <mergeCell ref="A5:A6"/>
    <mergeCell ref="B5:B6"/>
    <mergeCell ref="C5:E5"/>
    <mergeCell ref="F5:H5"/>
  </mergeCells>
  <phoneticPr fontId="0" type="noConversion"/>
  <printOptions horizontalCentered="1"/>
  <pageMargins left="0.51181102362204722" right="0.11811023622047245" top="0.78740157480314965" bottom="0.23622047244094491" header="0.27559055118110237" footer="0.15748031496062992"/>
  <pageSetup paperSize="9" scale="60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1кв. 2018</vt:lpstr>
      <vt:lpstr>'1кв. 2018'!Заголовки_для_печати</vt:lpstr>
      <vt:lpstr>'1кв. 2018'!Область_печати</vt:lpstr>
      <vt:lpstr>'1кв. 2018'!Область_печати_ИМ</vt:lpstr>
    </vt:vector>
  </TitlesOfParts>
  <Company>Microsoft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Gates</dc:creator>
  <cp:lastModifiedBy>1</cp:lastModifiedBy>
  <cp:lastPrinted>2018-06-11T13:38:18Z</cp:lastPrinted>
  <dcterms:created xsi:type="dcterms:W3CDTF">2001-10-10T11:40:44Z</dcterms:created>
  <dcterms:modified xsi:type="dcterms:W3CDTF">2018-06-22T05:24:14Z</dcterms:modified>
</cp:coreProperties>
</file>