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465" windowHeight="4245"/>
  </bookViews>
  <sheets>
    <sheet name="за 1кв. 2018" sheetId="24" r:id="rId1"/>
  </sheets>
  <definedNames>
    <definedName name="TABLE" localSheetId="0">'за 1кв. 2018'!#REF!</definedName>
    <definedName name="TABLE_2" localSheetId="0">'за 1кв. 2018'!#REF!</definedName>
    <definedName name="_xlnm.Print_Titles" localSheetId="0">'за 1кв. 2018'!$9:$9</definedName>
  </definedNames>
  <calcPr calcId="145621" fullCalcOnLoad="1"/>
</workbook>
</file>

<file path=xl/calcChain.xml><?xml version="1.0" encoding="utf-8"?>
<calcChain xmlns="http://schemas.openxmlformats.org/spreadsheetml/2006/main">
  <c r="G13" i="24" l="1"/>
  <c r="G12" i="24"/>
  <c r="E25" i="24"/>
  <c r="D25" i="24"/>
  <c r="G31" i="24"/>
  <c r="I45" i="24"/>
  <c r="K45" i="24"/>
  <c r="J45" i="24"/>
  <c r="F45" i="24"/>
  <c r="H43" i="24"/>
  <c r="G43" i="24"/>
  <c r="E43" i="24"/>
  <c r="D43" i="24"/>
  <c r="I42" i="24"/>
  <c r="K42" i="24"/>
  <c r="J42" i="24"/>
  <c r="H39" i="24"/>
  <c r="G39" i="24"/>
  <c r="E39" i="24"/>
  <c r="D39" i="24"/>
  <c r="F42" i="24"/>
  <c r="K41" i="24"/>
  <c r="J41" i="24"/>
  <c r="I41" i="24"/>
  <c r="F41" i="24"/>
  <c r="H33" i="24"/>
  <c r="G33" i="24"/>
  <c r="E33" i="24"/>
  <c r="D33" i="24"/>
  <c r="I38" i="24"/>
  <c r="K38" i="24"/>
  <c r="J38" i="24"/>
  <c r="F38" i="24"/>
  <c r="K36" i="24"/>
  <c r="J36" i="24"/>
  <c r="I36" i="24"/>
  <c r="F36" i="24"/>
  <c r="K35" i="24"/>
  <c r="J35" i="24"/>
  <c r="I35" i="24"/>
  <c r="F35" i="24"/>
  <c r="K34" i="24"/>
  <c r="J34" i="24"/>
  <c r="F34" i="24"/>
  <c r="I34" i="24"/>
  <c r="H29" i="24"/>
  <c r="H25" i="24"/>
  <c r="G29" i="24"/>
  <c r="G25" i="24"/>
  <c r="K29" i="24"/>
  <c r="J29" i="24"/>
  <c r="I29" i="24"/>
  <c r="F29" i="24"/>
  <c r="I22" i="24"/>
  <c r="K22" i="24"/>
  <c r="J22" i="24"/>
  <c r="H13" i="24"/>
  <c r="H12" i="24"/>
  <c r="H19" i="24"/>
  <c r="H23" i="24"/>
  <c r="H15" i="24"/>
  <c r="H31" i="24"/>
  <c r="H46" i="24"/>
  <c r="H48" i="24"/>
  <c r="G19" i="24"/>
  <c r="G23" i="24"/>
  <c r="G15" i="24"/>
  <c r="G46" i="24"/>
  <c r="G48" i="24"/>
  <c r="E12" i="24"/>
  <c r="E15" i="24"/>
  <c r="E19" i="24"/>
  <c r="E23" i="24"/>
  <c r="E31" i="24"/>
  <c r="E46" i="24"/>
  <c r="E48" i="24"/>
  <c r="E50" i="24"/>
  <c r="D12" i="24"/>
  <c r="D15" i="24"/>
  <c r="D19" i="24"/>
  <c r="D23" i="24"/>
  <c r="D31" i="24"/>
  <c r="D46" i="24"/>
  <c r="D48" i="24"/>
  <c r="D50" i="24"/>
  <c r="D10" i="24"/>
  <c r="F10" i="24"/>
  <c r="E10" i="24"/>
  <c r="F11" i="24"/>
  <c r="I11" i="24"/>
  <c r="J11" i="24"/>
  <c r="K11" i="24"/>
  <c r="F12" i="24"/>
  <c r="K12" i="24"/>
  <c r="F13" i="24"/>
  <c r="I13" i="24"/>
  <c r="J13" i="24"/>
  <c r="K13" i="24"/>
  <c r="F14" i="24"/>
  <c r="I14" i="24"/>
  <c r="J14" i="24"/>
  <c r="K14" i="24"/>
  <c r="F15" i="24"/>
  <c r="I15" i="24"/>
  <c r="J15" i="24"/>
  <c r="K15" i="24"/>
  <c r="F16" i="24"/>
  <c r="I16" i="24"/>
  <c r="J16" i="24"/>
  <c r="K16" i="24"/>
  <c r="F17" i="24"/>
  <c r="I17" i="24"/>
  <c r="J17" i="24"/>
  <c r="K17" i="24"/>
  <c r="F18" i="24"/>
  <c r="I18" i="24"/>
  <c r="J18" i="24"/>
  <c r="K18" i="24"/>
  <c r="F19" i="24"/>
  <c r="I19" i="24"/>
  <c r="J20" i="24"/>
  <c r="J21" i="24"/>
  <c r="J19" i="24"/>
  <c r="K19" i="24"/>
  <c r="F20" i="24"/>
  <c r="I20" i="24"/>
  <c r="K20" i="24"/>
  <c r="F21" i="24"/>
  <c r="I21" i="24"/>
  <c r="K21" i="24"/>
  <c r="F22" i="24"/>
  <c r="F23" i="24"/>
  <c r="I23" i="24"/>
  <c r="J23" i="24"/>
  <c r="K23" i="24"/>
  <c r="F24" i="24"/>
  <c r="I24" i="24"/>
  <c r="J24" i="24"/>
  <c r="K24" i="24"/>
  <c r="F25" i="24"/>
  <c r="F26" i="24"/>
  <c r="I26" i="24"/>
  <c r="J26" i="24"/>
  <c r="K26" i="24"/>
  <c r="F27" i="24"/>
  <c r="I27" i="24"/>
  <c r="J27" i="24"/>
  <c r="K27" i="24"/>
  <c r="F28" i="24"/>
  <c r="I28" i="24"/>
  <c r="J28" i="24"/>
  <c r="K28" i="24"/>
  <c r="F30" i="24"/>
  <c r="I30" i="24"/>
  <c r="J30" i="24"/>
  <c r="K30" i="24"/>
  <c r="F31" i="24"/>
  <c r="I31" i="24"/>
  <c r="J31" i="24"/>
  <c r="K31" i="24"/>
  <c r="F32" i="24"/>
  <c r="I32" i="24"/>
  <c r="J32" i="24"/>
  <c r="K32" i="24"/>
  <c r="F33" i="24"/>
  <c r="K33" i="24"/>
  <c r="F37" i="24"/>
  <c r="I37" i="24"/>
  <c r="J37" i="24"/>
  <c r="K37" i="24"/>
  <c r="F39" i="24"/>
  <c r="I39" i="24"/>
  <c r="J39" i="24"/>
  <c r="K39" i="24"/>
  <c r="F40" i="24"/>
  <c r="I40" i="24"/>
  <c r="J40" i="24"/>
  <c r="K40" i="24"/>
  <c r="F43" i="24"/>
  <c r="I43" i="24"/>
  <c r="J43" i="24"/>
  <c r="K43" i="24"/>
  <c r="F44" i="24"/>
  <c r="I44" i="24"/>
  <c r="J44" i="24"/>
  <c r="K44" i="24"/>
  <c r="F46" i="24"/>
  <c r="I46" i="24"/>
  <c r="J46" i="24"/>
  <c r="K46" i="24"/>
  <c r="F47" i="24"/>
  <c r="I47" i="24"/>
  <c r="J47" i="24"/>
  <c r="K47" i="24"/>
  <c r="F48" i="24"/>
  <c r="I48" i="24"/>
  <c r="J48" i="24"/>
  <c r="K48" i="24"/>
  <c r="F49" i="24"/>
  <c r="I49" i="24"/>
  <c r="J49" i="24"/>
  <c r="K49" i="24"/>
  <c r="F50" i="24"/>
  <c r="I33" i="24"/>
  <c r="J33" i="24"/>
  <c r="I25" i="24"/>
  <c r="J25" i="24"/>
  <c r="K25" i="24"/>
  <c r="H50" i="24"/>
  <c r="G50" i="24"/>
  <c r="J12" i="24"/>
  <c r="I12" i="24"/>
  <c r="H10" i="24"/>
  <c r="K10" i="24"/>
  <c r="K50" i="24"/>
  <c r="G10" i="24"/>
  <c r="J50" i="24"/>
  <c r="I50" i="24"/>
  <c r="I10" i="24"/>
  <c r="J10" i="24"/>
</calcChain>
</file>

<file path=xl/sharedStrings.xml><?xml version="1.0" encoding="utf-8"?>
<sst xmlns="http://schemas.openxmlformats.org/spreadsheetml/2006/main" count="65" uniqueCount="59">
  <si>
    <t xml:space="preserve"> </t>
  </si>
  <si>
    <t>Фізична культура і спорт</t>
  </si>
  <si>
    <t>Додаток № 2</t>
  </si>
  <si>
    <t>до рішення Волноваської міської ради</t>
  </si>
  <si>
    <t>Звіт</t>
  </si>
  <si>
    <t>в % до плану</t>
  </si>
  <si>
    <t>Спеціальний фонд</t>
  </si>
  <si>
    <t>Загальний фонд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</si>
  <si>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</si>
  <si>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</si>
  <si>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</si>
  <si>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щодо виконання Волноваського міського бюджету по видатках</t>
  </si>
  <si>
    <t>Охорона та раціональне використання природних ресурсів</t>
  </si>
  <si>
    <t>Т.Є.Гукай</t>
  </si>
  <si>
    <t>Всього по міському бюджету</t>
  </si>
  <si>
    <t>Всього видатків</t>
  </si>
  <si>
    <t xml:space="preserve">   Секретар ради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</si>
  <si>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</si>
  <si>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Код ФКВКБ3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</si>
  <si>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</si>
  <si>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Організація та проведення громадських робіт</t>
  </si>
  <si>
    <r>
      <t xml:space="preserve">Міська рада </t>
    </r>
    <r>
      <rPr>
        <i/>
        <sz val="10"/>
        <rFont val="Times New Roman"/>
        <family val="1"/>
        <charset val="204"/>
      </rPr>
      <t>(головний розпорядник)</t>
    </r>
  </si>
  <si>
    <t>Впровадження засобів обліку витрат та регулювання споживання води та теплової енергії</t>
  </si>
  <si>
    <t xml:space="preserve">за 1 квартал 2018 року   </t>
  </si>
  <si>
    <t>Затверджено  на 1 кв. 2018 р. з урахуванням внесених змін</t>
  </si>
  <si>
    <t>Виконано за 1кв. 2018 р.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</si>
  <si>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</si>
  <si>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</si>
  <si>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дошкільної освіти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</si>
  <si>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</si>
  <si>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</si>
  <si>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</si>
  <si>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</si>
  <si>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</si>
  <si>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Організація благоустрою населених пунктів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</si>
  <si>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</si>
  <si>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водопровідно-каналізаційного господарства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</si>
  <si>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</si>
  <si>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</si>
  <si>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</si>
  <si>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Розроблення схем планування та забудови територій (містобудівної документації)</t>
  </si>
  <si>
    <t>Інші програми та заходи, пов`язані з економічною діяльністю</t>
  </si>
  <si>
    <t>Інші заходи, пов`язані з економічною діяльністю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</si>
  <si>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</si>
  <si>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</si>
  <si>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</si>
  <si>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Освіта</t>
  </si>
  <si>
    <t>Підвищення кваліфікації, перепідготовка кадрів закладами післядипломної освіти</t>
  </si>
  <si>
    <t>Експлуатація та технічне обслуговування житлового фонду</t>
  </si>
  <si>
    <t>Придбання житла для окремих категорій населення відповідно до законодавства</t>
  </si>
  <si>
    <t>Будівництво об`єктів житлово-комунального господарства</t>
  </si>
  <si>
    <t>Будівництво освітніх установ та закладів</t>
  </si>
  <si>
    <t>Будівництво інших об`єктів соціальної та виробничої інфраструктури комунальної власності</t>
  </si>
  <si>
    <t>Реалізація інших заходів щодо соціально-економічного розвитку територій</t>
  </si>
  <si>
    <t>Проведення експертної грошової оцінки земельної ділянки чи права на неї</t>
  </si>
  <si>
    <t>Внески до статутного капіталу суб`єктів господарювання</t>
  </si>
  <si>
    <t>Охорона навколишнього природного середовища</t>
  </si>
  <si>
    <t>Природоохоронні заходи за рахунок цільових фондів</t>
  </si>
  <si>
    <t>від 20.07.2018   №6/106-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</si>
</sst>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&quot;р.&quot;;[Red]\-#,##0&quot;р.&quot;"/>
    <numFmt numFmtId="207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 applyAlignment="1"/>
    <xf numFmtId="173" fontId="1" fillId="0" borderId="0" xfId="0" applyNumberFormat="1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207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2" fontId="5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07" fontId="5" fillId="3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49" fontId="5" fillId="0" borderId="5" xfId="0" quotePrefix="1" applyNumberFormat="1" applyFont="1" applyBorder="1" applyAlignment="1">
      <alignment horizontal="center"/>
    </xf>
    <xf numFmtId="0" fontId="3" fillId="0" borderId="2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4" fillId="0" borderId="1" xfId="0" applyFont="1" applyBorder="1" applyAlignment="1" applyProtection="1">
      <alignment horizontal="center" wrapText="1"/>
      <protection locked="0"/>
    </xf>
    <xf numFmtId="0" fontId="9" fillId="4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protection locked="0"/>
    </xf>
    <xf numFmtId="0" fontId="9" fillId="4" borderId="6" xfId="0" applyNumberFormat="1" applyFont="1" applyFill="1" applyBorder="1" applyAlignment="1" applyProtection="1">
      <alignment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2" fontId="6" fillId="4" borderId="2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207" fontId="5" fillId="3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07" fontId="5" fillId="5" borderId="3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 applyProtection="1">
      <alignment horizontal="center"/>
      <protection locked="0"/>
    </xf>
    <xf numFmtId="207" fontId="1" fillId="3" borderId="3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justify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justify" vertical="center" wrapText="1"/>
    </xf>
    <xf numFmtId="0" fontId="9" fillId="4" borderId="8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90" zoomScaleNormal="100" workbookViewId="0">
      <selection activeCell="B16" sqref="B16"/>
    </sheetView>
  </sheetViews>
  <sheetFormatPr defaultRowHeight="12.75" x14ac:dyDescent="0.2"/>
  <cols>
    <col min="1" max="1" width="9.140625" style="2"/>
    <col min="2" max="2" width="7.7109375" style="2" customWidth="1"/>
    <col min="3" max="3" width="40.28515625" style="2" customWidth="1"/>
    <col min="4" max="4" width="12.140625" style="2" customWidth="1"/>
    <col min="5" max="5" width="11.42578125" style="2" customWidth="1"/>
    <col min="6" max="6" width="9.140625" style="2"/>
    <col min="7" max="7" width="12.85546875" style="2" customWidth="1"/>
    <col min="8" max="8" width="11.28515625" style="2" customWidth="1"/>
    <col min="9" max="9" width="8.28515625" style="2" customWidth="1"/>
    <col min="10" max="10" width="13.7109375" style="2" customWidth="1"/>
    <col min="11" max="11" width="11.42578125" style="2" customWidth="1"/>
    <col min="12" max="16384" width="9.140625" style="2"/>
  </cols>
  <sheetData>
    <row r="1" spans="1:13" x14ac:dyDescent="0.2">
      <c r="I1" s="2" t="s">
        <v>2</v>
      </c>
    </row>
    <row r="2" spans="1:13" x14ac:dyDescent="0.2">
      <c r="B2" s="2" t="s">
        <v>0</v>
      </c>
      <c r="I2" s="2" t="s">
        <v>3</v>
      </c>
    </row>
    <row r="3" spans="1:13" x14ac:dyDescent="0.2">
      <c r="I3" s="12" t="s">
        <v>58</v>
      </c>
      <c r="J3" s="1"/>
      <c r="K3" s="3"/>
    </row>
    <row r="4" spans="1:13" s="9" customFormat="1" ht="15.75" customHeight="1" x14ac:dyDescent="0.3">
      <c r="A4" s="37"/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</row>
    <row r="5" spans="1:13" s="9" customFormat="1" ht="15.75" customHeight="1" x14ac:dyDescent="0.3">
      <c r="A5" s="36"/>
      <c r="B5" s="71" t="s">
        <v>11</v>
      </c>
      <c r="C5" s="71"/>
      <c r="D5" s="71"/>
      <c r="E5" s="71"/>
      <c r="F5" s="71"/>
      <c r="G5" s="71"/>
      <c r="H5" s="71"/>
      <c r="I5" s="71"/>
      <c r="J5" s="71"/>
      <c r="K5" s="71"/>
    </row>
    <row r="6" spans="1:13" s="9" customFormat="1" ht="17.25" customHeight="1" x14ac:dyDescent="0.3">
      <c r="A6" s="38"/>
      <c r="B6" s="70" t="s">
        <v>23</v>
      </c>
      <c r="C6" s="70"/>
      <c r="D6" s="70"/>
      <c r="E6" s="70"/>
      <c r="F6" s="70"/>
      <c r="G6" s="70"/>
      <c r="H6" s="70"/>
      <c r="I6" s="70"/>
      <c r="J6" s="70"/>
      <c r="K6" s="70"/>
    </row>
    <row r="7" spans="1:13" s="10" customFormat="1" ht="17.45" customHeight="1" x14ac:dyDescent="0.2">
      <c r="A7" s="66" t="s">
        <v>17</v>
      </c>
      <c r="B7" s="68" t="s">
        <v>18</v>
      </c>
      <c r="C7" s="75" t="s">
        <v>19</v>
      </c>
      <c r="D7" s="72" t="s">
        <v>7</v>
      </c>
      <c r="E7" s="74"/>
      <c r="F7" s="73"/>
      <c r="G7" s="72" t="s">
        <v>6</v>
      </c>
      <c r="H7" s="74"/>
      <c r="I7" s="73"/>
      <c r="J7" s="72" t="s">
        <v>14</v>
      </c>
      <c r="K7" s="73"/>
    </row>
    <row r="8" spans="1:13" s="10" customFormat="1" ht="62.45" customHeight="1" x14ac:dyDescent="0.2">
      <c r="A8" s="67"/>
      <c r="B8" s="69"/>
      <c r="C8" s="76"/>
      <c r="D8" s="35" t="s">
        <v>24</v>
      </c>
      <c r="E8" s="13" t="s">
        <v>25</v>
      </c>
      <c r="F8" s="13" t="s">
        <v>5</v>
      </c>
      <c r="G8" s="35" t="s">
        <v>24</v>
      </c>
      <c r="H8" s="13" t="s">
        <v>25</v>
      </c>
      <c r="I8" s="13" t="s">
        <v>5</v>
      </c>
      <c r="J8" s="35" t="s">
        <v>24</v>
      </c>
      <c r="K8" s="13" t="s">
        <v>25</v>
      </c>
      <c r="L8" s="11"/>
      <c r="M8" s="11"/>
    </row>
    <row r="9" spans="1:13" s="8" customFormat="1" x14ac:dyDescent="0.2">
      <c r="A9" s="32"/>
      <c r="B9" s="30">
        <v>1</v>
      </c>
      <c r="C9" s="14">
        <v>2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3" s="5" customFormat="1" ht="14.25" x14ac:dyDescent="0.2">
      <c r="A10" s="33"/>
      <c r="B10" s="31"/>
      <c r="C10" s="42" t="s">
        <v>21</v>
      </c>
      <c r="D10" s="27">
        <f>D50</f>
        <v>12752709</v>
      </c>
      <c r="E10" s="27">
        <f>E50</f>
        <v>8744586.8499999996</v>
      </c>
      <c r="F10" s="28">
        <f t="shared" ref="F10:F50" si="0">IF(D10=0,0,E10/D10*100)</f>
        <v>68.570425703276058</v>
      </c>
      <c r="G10" s="27">
        <f>G50</f>
        <v>14180002.25</v>
      </c>
      <c r="H10" s="27">
        <f>H50</f>
        <v>4260783.2699999996</v>
      </c>
      <c r="I10" s="28">
        <f t="shared" ref="I10:I50" si="1">IF(G10=0,0,H10/G10*100)</f>
        <v>30.047832115118318</v>
      </c>
      <c r="J10" s="56">
        <f t="shared" ref="J10:J18" si="2">D10+G10</f>
        <v>26932711.25</v>
      </c>
      <c r="K10" s="56">
        <f t="shared" ref="K10:K50" si="3">E10+H10</f>
        <v>13005370.119999999</v>
      </c>
      <c r="L10" s="7"/>
      <c r="M10" s="7"/>
    </row>
    <row r="11" spans="1:13" ht="70.150000000000006" customHeight="1" x14ac:dyDescent="0.2">
      <c r="A11" s="39" t="s">
        <v>26</v>
      </c>
      <c r="B11" s="40"/>
      <c r="C11" s="46" t="s">
        <v>27</v>
      </c>
      <c r="D11" s="54">
        <v>2923691</v>
      </c>
      <c r="E11" s="48">
        <v>1982150.62</v>
      </c>
      <c r="F11" s="55">
        <f t="shared" si="0"/>
        <v>67.796173398625243</v>
      </c>
      <c r="G11" s="48">
        <v>405000</v>
      </c>
      <c r="H11" s="48">
        <v>50730</v>
      </c>
      <c r="I11" s="55">
        <f t="shared" si="1"/>
        <v>12.525925925925927</v>
      </c>
      <c r="J11" s="49">
        <f t="shared" si="2"/>
        <v>3328691</v>
      </c>
      <c r="K11" s="49">
        <f t="shared" si="3"/>
        <v>2032880.62</v>
      </c>
      <c r="L11" s="4"/>
      <c r="M11" s="4"/>
    </row>
    <row r="12" spans="1:13" ht="17.45" customHeight="1" x14ac:dyDescent="0.2">
      <c r="A12" s="41">
        <v>1000</v>
      </c>
      <c r="B12" s="40"/>
      <c r="C12" s="65" t="s">
        <v>46</v>
      </c>
      <c r="D12" s="60">
        <f>SUM(D13:D14)</f>
        <v>6589804</v>
      </c>
      <c r="E12" s="60">
        <f>SUM(E13:E14)</f>
        <v>4907297.8</v>
      </c>
      <c r="F12" s="28">
        <f>IF(D12=0,0,E12/D12*100)</f>
        <v>74.468038806617017</v>
      </c>
      <c r="G12" s="60">
        <f>SUM(G13:G14)</f>
        <v>3154837.25</v>
      </c>
      <c r="H12" s="60">
        <f>SUM(H13:H14)</f>
        <v>457584.62</v>
      </c>
      <c r="I12" s="28">
        <f>IF(G12=0,0,H12/G12*100)</f>
        <v>14.50422268216847</v>
      </c>
      <c r="J12" s="64">
        <f t="shared" si="2"/>
        <v>9744641.25</v>
      </c>
      <c r="K12" s="59">
        <f>E12+H12</f>
        <v>5364882.42</v>
      </c>
      <c r="L12" s="4"/>
      <c r="M12" s="4"/>
    </row>
    <row r="13" spans="1:13" s="5" customFormat="1" ht="15" x14ac:dyDescent="0.2">
      <c r="A13" s="44">
        <v>1010</v>
      </c>
      <c r="B13" s="43"/>
      <c r="C13" s="63" t="s">
        <v>28</v>
      </c>
      <c r="D13" s="51">
        <v>6553324</v>
      </c>
      <c r="E13" s="50">
        <v>4900080.2</v>
      </c>
      <c r="F13" s="62">
        <f t="shared" si="0"/>
        <v>74.772439146912319</v>
      </c>
      <c r="G13" s="50">
        <f>2670000+1858088-1373250.75</f>
        <v>3154837.25</v>
      </c>
      <c r="H13" s="50">
        <f>174078.47+283506.15</f>
        <v>457584.62</v>
      </c>
      <c r="I13" s="62">
        <f t="shared" si="1"/>
        <v>14.50422268216847</v>
      </c>
      <c r="J13" s="24">
        <f t="shared" si="2"/>
        <v>9708161.25</v>
      </c>
      <c r="K13" s="24">
        <f t="shared" si="3"/>
        <v>5357664.82</v>
      </c>
    </row>
    <row r="14" spans="1:13" s="5" customFormat="1" ht="25.5" x14ac:dyDescent="0.2">
      <c r="A14" s="44">
        <v>1140</v>
      </c>
      <c r="B14" s="40"/>
      <c r="C14" s="63" t="s">
        <v>47</v>
      </c>
      <c r="D14" s="51">
        <v>36480</v>
      </c>
      <c r="E14" s="50">
        <v>7217.6</v>
      </c>
      <c r="F14" s="62">
        <f t="shared" si="0"/>
        <v>19.785087719298247</v>
      </c>
      <c r="G14" s="21"/>
      <c r="H14" s="21"/>
      <c r="I14" s="62">
        <f t="shared" si="1"/>
        <v>0</v>
      </c>
      <c r="J14" s="24">
        <f t="shared" si="2"/>
        <v>36480</v>
      </c>
      <c r="K14" s="24">
        <f t="shared" si="3"/>
        <v>7217.6</v>
      </c>
    </row>
    <row r="15" spans="1:13" s="5" customFormat="1" ht="20.45" customHeight="1" x14ac:dyDescent="0.2">
      <c r="A15" s="41">
        <v>3000</v>
      </c>
      <c r="B15" s="43"/>
      <c r="C15" s="46" t="s">
        <v>8</v>
      </c>
      <c r="D15" s="60">
        <f>SUM(D16:D18)</f>
        <v>217906</v>
      </c>
      <c r="E15" s="60">
        <f>SUM(E16:E18)</f>
        <v>111961.13</v>
      </c>
      <c r="F15" s="28">
        <f t="shared" si="0"/>
        <v>51.38047139592301</v>
      </c>
      <c r="G15" s="60">
        <f>SUM(G16:G18)</f>
        <v>83865</v>
      </c>
      <c r="H15" s="60">
        <f>SUM(H16:H18)</f>
        <v>72103.490000000005</v>
      </c>
      <c r="I15" s="28">
        <f t="shared" si="1"/>
        <v>85.975663268347944</v>
      </c>
      <c r="J15" s="59">
        <f t="shared" si="2"/>
        <v>301771</v>
      </c>
      <c r="K15" s="59">
        <f t="shared" si="3"/>
        <v>184064.62</v>
      </c>
    </row>
    <row r="16" spans="1:13" s="5" customFormat="1" ht="54" customHeight="1" x14ac:dyDescent="0.2">
      <c r="A16" s="44">
        <v>3140</v>
      </c>
      <c r="B16" s="43"/>
      <c r="C16" s="45" t="s">
        <v>29</v>
      </c>
      <c r="D16" s="53">
        <v>0</v>
      </c>
      <c r="E16" s="57">
        <v>0</v>
      </c>
      <c r="F16" s="28">
        <f t="shared" si="0"/>
        <v>0</v>
      </c>
      <c r="G16" s="57">
        <v>0</v>
      </c>
      <c r="H16" s="57">
        <v>0</v>
      </c>
      <c r="I16" s="58">
        <f t="shared" si="1"/>
        <v>0</v>
      </c>
      <c r="J16" s="24">
        <f t="shared" si="2"/>
        <v>0</v>
      </c>
      <c r="K16" s="24">
        <f t="shared" si="3"/>
        <v>0</v>
      </c>
    </row>
    <row r="17" spans="1:11" ht="21.6" customHeight="1" x14ac:dyDescent="0.2">
      <c r="A17" s="44">
        <v>3210</v>
      </c>
      <c r="B17" s="43"/>
      <c r="C17" s="45" t="s">
        <v>20</v>
      </c>
      <c r="D17" s="52">
        <v>141906</v>
      </c>
      <c r="E17" s="23">
        <v>72103.490000000005</v>
      </c>
      <c r="F17" s="28">
        <f t="shared" si="0"/>
        <v>50.810740912998753</v>
      </c>
      <c r="G17" s="23">
        <v>83865</v>
      </c>
      <c r="H17" s="23">
        <v>72103.490000000005</v>
      </c>
      <c r="I17" s="28">
        <f t="shared" si="1"/>
        <v>85.975663268347944</v>
      </c>
      <c r="J17" s="24">
        <f t="shared" si="2"/>
        <v>225771</v>
      </c>
      <c r="K17" s="24">
        <f t="shared" si="3"/>
        <v>144206.98000000001</v>
      </c>
    </row>
    <row r="18" spans="1:11" ht="25.9" customHeight="1" x14ac:dyDescent="0.2">
      <c r="A18" s="44">
        <v>3242</v>
      </c>
      <c r="B18" s="43"/>
      <c r="C18" s="45" t="s">
        <v>30</v>
      </c>
      <c r="D18" s="52">
        <v>76000</v>
      </c>
      <c r="E18" s="23">
        <v>39857.64</v>
      </c>
      <c r="F18" s="28">
        <f t="shared" si="0"/>
        <v>52.444263157894731</v>
      </c>
      <c r="G18" s="23">
        <v>0</v>
      </c>
      <c r="H18" s="23">
        <v>0</v>
      </c>
      <c r="I18" s="28">
        <f t="shared" si="1"/>
        <v>0</v>
      </c>
      <c r="J18" s="24">
        <f t="shared" si="2"/>
        <v>76000</v>
      </c>
      <c r="K18" s="24">
        <f t="shared" si="3"/>
        <v>39857.64</v>
      </c>
    </row>
    <row r="19" spans="1:11" s="5" customFormat="1" ht="14.25" x14ac:dyDescent="0.2">
      <c r="A19" s="41">
        <v>4000</v>
      </c>
      <c r="B19" s="40"/>
      <c r="C19" s="46" t="s">
        <v>10</v>
      </c>
      <c r="D19" s="26">
        <f>SUM(D20:D22)</f>
        <v>649597</v>
      </c>
      <c r="E19" s="26">
        <f>SUM(E20:E22)</f>
        <v>479128.27</v>
      </c>
      <c r="F19" s="28">
        <f t="shared" si="0"/>
        <v>73.75777135670269</v>
      </c>
      <c r="G19" s="26">
        <f>SUM(G20:G22)</f>
        <v>39300</v>
      </c>
      <c r="H19" s="26">
        <f>SUM(H20:H22)</f>
        <v>8500</v>
      </c>
      <c r="I19" s="28">
        <f t="shared" si="1"/>
        <v>21.628498727735369</v>
      </c>
      <c r="J19" s="60">
        <f>SUM(J20:J22)</f>
        <v>688897</v>
      </c>
      <c r="K19" s="59">
        <f t="shared" si="3"/>
        <v>487628.27</v>
      </c>
    </row>
    <row r="20" spans="1:11" ht="40.15" customHeight="1" x14ac:dyDescent="0.2">
      <c r="A20" s="44">
        <v>4060</v>
      </c>
      <c r="B20" s="43"/>
      <c r="C20" s="45" t="s">
        <v>31</v>
      </c>
      <c r="D20" s="52">
        <v>516709</v>
      </c>
      <c r="E20" s="23">
        <v>396728.4</v>
      </c>
      <c r="F20" s="28">
        <f t="shared" si="0"/>
        <v>76.779850941245471</v>
      </c>
      <c r="G20" s="23">
        <v>29300</v>
      </c>
      <c r="H20" s="23">
        <v>0</v>
      </c>
      <c r="I20" s="28">
        <f t="shared" si="1"/>
        <v>0</v>
      </c>
      <c r="J20" s="24">
        <f>D20+G20</f>
        <v>546009</v>
      </c>
      <c r="K20" s="24">
        <f t="shared" si="3"/>
        <v>396728.4</v>
      </c>
    </row>
    <row r="21" spans="1:11" ht="30" customHeight="1" x14ac:dyDescent="0.2">
      <c r="A21" s="44">
        <v>4081</v>
      </c>
      <c r="B21" s="43"/>
      <c r="C21" s="45" t="s">
        <v>32</v>
      </c>
      <c r="D21" s="52">
        <v>44388</v>
      </c>
      <c r="E21" s="23">
        <v>15302.98</v>
      </c>
      <c r="F21" s="28">
        <f t="shared" si="0"/>
        <v>34.475488870866002</v>
      </c>
      <c r="G21" s="24">
        <v>0</v>
      </c>
      <c r="H21" s="24">
        <v>0</v>
      </c>
      <c r="I21" s="28">
        <f t="shared" si="1"/>
        <v>0</v>
      </c>
      <c r="J21" s="24">
        <f>D21+G21</f>
        <v>44388</v>
      </c>
      <c r="K21" s="24">
        <f t="shared" si="3"/>
        <v>15302.98</v>
      </c>
    </row>
    <row r="22" spans="1:11" ht="19.899999999999999" customHeight="1" x14ac:dyDescent="0.2">
      <c r="A22" s="44">
        <v>4082</v>
      </c>
      <c r="B22" s="43"/>
      <c r="C22" s="45" t="s">
        <v>33</v>
      </c>
      <c r="D22" s="52">
        <v>88500</v>
      </c>
      <c r="E22" s="23">
        <v>67096.89</v>
      </c>
      <c r="F22" s="28">
        <f t="shared" si="0"/>
        <v>75.815694915254241</v>
      </c>
      <c r="G22" s="24">
        <v>10000</v>
      </c>
      <c r="H22" s="24">
        <v>8500</v>
      </c>
      <c r="I22" s="28">
        <f t="shared" si="1"/>
        <v>85</v>
      </c>
      <c r="J22" s="24">
        <f>D22+G22</f>
        <v>98500</v>
      </c>
      <c r="K22" s="24">
        <f t="shared" si="3"/>
        <v>75596.89</v>
      </c>
    </row>
    <row r="23" spans="1:11" s="5" customFormat="1" ht="15" x14ac:dyDescent="0.2">
      <c r="A23" s="41">
        <v>5000</v>
      </c>
      <c r="B23" s="43"/>
      <c r="C23" s="46" t="s">
        <v>1</v>
      </c>
      <c r="D23" s="26">
        <f>SUM(D24:D24)</f>
        <v>133065</v>
      </c>
      <c r="E23" s="26">
        <f>SUM(E24:E24)</f>
        <v>87442.16</v>
      </c>
      <c r="F23" s="28">
        <f t="shared" si="0"/>
        <v>65.713869161687896</v>
      </c>
      <c r="G23" s="26">
        <f>SUM(G24:G24)</f>
        <v>0</v>
      </c>
      <c r="H23" s="26">
        <f>SUM(H24:H24)</f>
        <v>0</v>
      </c>
      <c r="I23" s="28">
        <f t="shared" si="1"/>
        <v>0</v>
      </c>
      <c r="J23" s="59">
        <f t="shared" ref="J23:K50" si="4">D23+G23</f>
        <v>133065</v>
      </c>
      <c r="K23" s="59">
        <f t="shared" si="3"/>
        <v>87442.16</v>
      </c>
    </row>
    <row r="24" spans="1:11" ht="51" customHeight="1" x14ac:dyDescent="0.2">
      <c r="A24" s="44">
        <v>5061</v>
      </c>
      <c r="B24" s="43"/>
      <c r="C24" s="45" t="s">
        <v>35</v>
      </c>
      <c r="D24" s="23">
        <v>133065</v>
      </c>
      <c r="E24" s="23">
        <v>87442.16</v>
      </c>
      <c r="F24" s="28">
        <f t="shared" si="0"/>
        <v>65.713869161687896</v>
      </c>
      <c r="G24" s="23">
        <v>0</v>
      </c>
      <c r="H24" s="23">
        <v>0</v>
      </c>
      <c r="I24" s="28">
        <f t="shared" si="1"/>
        <v>0</v>
      </c>
      <c r="J24" s="24">
        <f t="shared" si="4"/>
        <v>133065</v>
      </c>
      <c r="K24" s="24">
        <f t="shared" si="3"/>
        <v>87442.16</v>
      </c>
    </row>
    <row r="25" spans="1:11" s="5" customFormat="1" ht="14.25" customHeight="1" x14ac:dyDescent="0.2">
      <c r="A25" s="41">
        <v>6000</v>
      </c>
      <c r="B25" s="43"/>
      <c r="C25" s="46" t="s">
        <v>9</v>
      </c>
      <c r="D25" s="60">
        <f>SUM(D26:D30)</f>
        <v>1777060</v>
      </c>
      <c r="E25" s="60">
        <f>SUM(E26:E30)</f>
        <v>911374.19</v>
      </c>
      <c r="F25" s="28">
        <f t="shared" si="0"/>
        <v>51.285504710026672</v>
      </c>
      <c r="G25" s="60">
        <f>SUM(G26:G30)</f>
        <v>6427000</v>
      </c>
      <c r="H25" s="60">
        <f>SUM(H26:H30)</f>
        <v>3531000</v>
      </c>
      <c r="I25" s="28">
        <f t="shared" si="1"/>
        <v>54.940096468025516</v>
      </c>
      <c r="J25" s="59">
        <f t="shared" si="4"/>
        <v>8204060</v>
      </c>
      <c r="K25" s="59">
        <f t="shared" si="3"/>
        <v>4442374.1899999995</v>
      </c>
    </row>
    <row r="26" spans="1:11" ht="25.15" customHeight="1" x14ac:dyDescent="0.2">
      <c r="A26" s="44">
        <v>6011</v>
      </c>
      <c r="B26" s="43"/>
      <c r="C26" s="45" t="s">
        <v>48</v>
      </c>
      <c r="D26" s="23">
        <v>0</v>
      </c>
      <c r="E26" s="23">
        <v>0</v>
      </c>
      <c r="F26" s="28">
        <f t="shared" si="0"/>
        <v>0</v>
      </c>
      <c r="G26" s="23">
        <v>50000</v>
      </c>
      <c r="H26" s="23">
        <v>0</v>
      </c>
      <c r="I26" s="28">
        <f t="shared" si="1"/>
        <v>0</v>
      </c>
      <c r="J26" s="24">
        <f t="shared" si="4"/>
        <v>50000</v>
      </c>
      <c r="K26" s="24">
        <f t="shared" si="3"/>
        <v>0</v>
      </c>
    </row>
    <row r="27" spans="1:11" ht="29.45" customHeight="1" x14ac:dyDescent="0.2">
      <c r="A27" s="44">
        <v>6013</v>
      </c>
      <c r="B27" s="43"/>
      <c r="C27" s="45" t="s">
        <v>36</v>
      </c>
      <c r="D27" s="23">
        <v>100000</v>
      </c>
      <c r="E27" s="23">
        <v>0</v>
      </c>
      <c r="F27" s="28">
        <f t="shared" si="0"/>
        <v>0</v>
      </c>
      <c r="G27" s="23">
        <v>0</v>
      </c>
      <c r="H27" s="23">
        <v>0</v>
      </c>
      <c r="I27" s="28">
        <f t="shared" si="1"/>
        <v>0</v>
      </c>
      <c r="J27" s="24">
        <f t="shared" si="4"/>
        <v>100000</v>
      </c>
      <c r="K27" s="24">
        <f t="shared" si="3"/>
        <v>0</v>
      </c>
    </row>
    <row r="28" spans="1:11" ht="24" customHeight="1" x14ac:dyDescent="0.2">
      <c r="A28" s="44">
        <v>6016</v>
      </c>
      <c r="B28" s="43"/>
      <c r="C28" s="45" t="s">
        <v>22</v>
      </c>
      <c r="D28" s="51">
        <v>0</v>
      </c>
      <c r="E28" s="50">
        <v>0</v>
      </c>
      <c r="F28" s="28">
        <f t="shared" si="0"/>
        <v>0</v>
      </c>
      <c r="G28" s="23">
        <v>1500000</v>
      </c>
      <c r="H28" s="23">
        <v>0</v>
      </c>
      <c r="I28" s="28">
        <f t="shared" si="1"/>
        <v>0</v>
      </c>
      <c r="J28" s="24">
        <f t="shared" si="4"/>
        <v>1500000</v>
      </c>
      <c r="K28" s="24">
        <f t="shared" si="3"/>
        <v>0</v>
      </c>
    </row>
    <row r="29" spans="1:11" ht="21" customHeight="1" x14ac:dyDescent="0.2">
      <c r="A29" s="44">
        <v>6030</v>
      </c>
      <c r="B29" s="43"/>
      <c r="C29" s="45" t="s">
        <v>34</v>
      </c>
      <c r="D29" s="51">
        <v>1677060</v>
      </c>
      <c r="E29" s="50">
        <v>911374.19</v>
      </c>
      <c r="F29" s="28">
        <f>IF(D29=0,0,E29/D29*100)</f>
        <v>54.343564929102115</v>
      </c>
      <c r="G29" s="23">
        <f>926000+3531000</f>
        <v>4457000</v>
      </c>
      <c r="H29" s="23">
        <f>3531000</f>
        <v>3531000</v>
      </c>
      <c r="I29" s="28">
        <f>IF(G29=0,0,H29/G29*100)</f>
        <v>79.223693067085492</v>
      </c>
      <c r="J29" s="24">
        <f>D29+G29</f>
        <v>6134060</v>
      </c>
      <c r="K29" s="24">
        <f>E29+H29</f>
        <v>4442374.1899999995</v>
      </c>
    </row>
    <row r="30" spans="1:11" ht="26.45" customHeight="1" x14ac:dyDescent="0.2">
      <c r="A30" s="44">
        <v>6082</v>
      </c>
      <c r="B30" s="43"/>
      <c r="C30" s="45" t="s">
        <v>49</v>
      </c>
      <c r="D30" s="51">
        <v>0</v>
      </c>
      <c r="E30" s="50">
        <v>0</v>
      </c>
      <c r="F30" s="28">
        <f t="shared" si="0"/>
        <v>0</v>
      </c>
      <c r="G30" s="23">
        <v>420000</v>
      </c>
      <c r="H30" s="23">
        <v>0</v>
      </c>
      <c r="I30" s="28">
        <f t="shared" si="1"/>
        <v>0</v>
      </c>
      <c r="J30" s="24">
        <f t="shared" si="4"/>
        <v>420000</v>
      </c>
      <c r="K30" s="24">
        <f t="shared" si="3"/>
        <v>0</v>
      </c>
    </row>
    <row r="31" spans="1:11" ht="27.6" customHeight="1" x14ac:dyDescent="0.2">
      <c r="A31" s="41">
        <v>7100</v>
      </c>
      <c r="B31" s="43"/>
      <c r="C31" s="46" t="s">
        <v>37</v>
      </c>
      <c r="D31" s="26">
        <f>SUM(D32:D32)</f>
        <v>145586</v>
      </c>
      <c r="E31" s="26">
        <f>SUM(E32:E32)</f>
        <v>5232.68</v>
      </c>
      <c r="F31" s="28">
        <f t="shared" si="0"/>
        <v>3.5942192243759705</v>
      </c>
      <c r="G31" s="26">
        <f>SUM(G32:G32)</f>
        <v>0</v>
      </c>
      <c r="H31" s="26">
        <f>SUM(H32:H32)</f>
        <v>0</v>
      </c>
      <c r="I31" s="28">
        <f t="shared" si="1"/>
        <v>0</v>
      </c>
      <c r="J31" s="59">
        <f t="shared" si="4"/>
        <v>145586</v>
      </c>
      <c r="K31" s="59">
        <f t="shared" si="3"/>
        <v>5232.68</v>
      </c>
    </row>
    <row r="32" spans="1:11" ht="17.45" customHeight="1" x14ac:dyDescent="0.2">
      <c r="A32" s="44">
        <v>7130</v>
      </c>
      <c r="B32" s="43"/>
      <c r="C32" s="45" t="s">
        <v>38</v>
      </c>
      <c r="D32" s="23">
        <v>145586</v>
      </c>
      <c r="E32" s="23">
        <v>5232.68</v>
      </c>
      <c r="F32" s="28">
        <f t="shared" si="0"/>
        <v>3.5942192243759705</v>
      </c>
      <c r="G32" s="23">
        <v>0</v>
      </c>
      <c r="H32" s="23">
        <v>0</v>
      </c>
      <c r="I32" s="28">
        <f t="shared" si="1"/>
        <v>0</v>
      </c>
      <c r="J32" s="24">
        <f t="shared" si="4"/>
        <v>145586</v>
      </c>
      <c r="K32" s="24">
        <f t="shared" si="3"/>
        <v>5232.68</v>
      </c>
    </row>
    <row r="33" spans="1:11" ht="17.45" customHeight="1" x14ac:dyDescent="0.2">
      <c r="A33" s="41">
        <v>7300</v>
      </c>
      <c r="B33" s="43"/>
      <c r="C33" s="46" t="s">
        <v>39</v>
      </c>
      <c r="D33" s="26">
        <f>SUM(D34:D38)</f>
        <v>6000</v>
      </c>
      <c r="E33" s="26">
        <f>SUM(E34:E38)</f>
        <v>0</v>
      </c>
      <c r="F33" s="28">
        <f t="shared" si="0"/>
        <v>0</v>
      </c>
      <c r="G33" s="26">
        <f>SUM(G34:G38)</f>
        <v>1710000</v>
      </c>
      <c r="H33" s="26">
        <f>SUM(H34:H38)</f>
        <v>41265.599999999999</v>
      </c>
      <c r="I33" s="28">
        <f t="shared" si="1"/>
        <v>2.41319298245614</v>
      </c>
      <c r="J33" s="59">
        <f t="shared" si="4"/>
        <v>1716000</v>
      </c>
      <c r="K33" s="59">
        <f t="shared" si="3"/>
        <v>41265.599999999999</v>
      </c>
    </row>
    <row r="34" spans="1:11" ht="28.15" customHeight="1" x14ac:dyDescent="0.2">
      <c r="A34" s="44">
        <v>7310</v>
      </c>
      <c r="B34" s="43"/>
      <c r="C34" s="45" t="s">
        <v>50</v>
      </c>
      <c r="D34" s="57">
        <v>0</v>
      </c>
      <c r="E34" s="57">
        <v>0</v>
      </c>
      <c r="F34" s="28">
        <f t="shared" si="0"/>
        <v>0</v>
      </c>
      <c r="G34" s="57">
        <v>1410000</v>
      </c>
      <c r="H34" s="57">
        <v>41265.599999999999</v>
      </c>
      <c r="I34" s="28">
        <f t="shared" si="1"/>
        <v>2.9266382978723406</v>
      </c>
      <c r="J34" s="24">
        <f t="shared" si="4"/>
        <v>1410000</v>
      </c>
      <c r="K34" s="24">
        <f t="shared" si="4"/>
        <v>41265.599999999999</v>
      </c>
    </row>
    <row r="35" spans="1:11" ht="19.149999999999999" customHeight="1" x14ac:dyDescent="0.2">
      <c r="A35" s="44">
        <v>7321</v>
      </c>
      <c r="B35" s="43"/>
      <c r="C35" s="45" t="s">
        <v>51</v>
      </c>
      <c r="D35" s="57">
        <v>0</v>
      </c>
      <c r="E35" s="57">
        <v>0</v>
      </c>
      <c r="F35" s="28">
        <f t="shared" si="0"/>
        <v>0</v>
      </c>
      <c r="G35" s="57">
        <v>100000</v>
      </c>
      <c r="H35" s="57">
        <v>0</v>
      </c>
      <c r="I35" s="28">
        <f t="shared" si="1"/>
        <v>0</v>
      </c>
      <c r="J35" s="24">
        <f t="shared" si="4"/>
        <v>100000</v>
      </c>
      <c r="K35" s="24">
        <f t="shared" si="4"/>
        <v>0</v>
      </c>
    </row>
    <row r="36" spans="1:11" ht="28.15" customHeight="1" x14ac:dyDescent="0.2">
      <c r="A36" s="44">
        <v>7330</v>
      </c>
      <c r="B36" s="43"/>
      <c r="C36" s="45" t="s">
        <v>52</v>
      </c>
      <c r="D36" s="57">
        <v>0</v>
      </c>
      <c r="E36" s="57">
        <v>0</v>
      </c>
      <c r="F36" s="28">
        <f t="shared" si="0"/>
        <v>0</v>
      </c>
      <c r="G36" s="57">
        <v>0</v>
      </c>
      <c r="H36" s="57">
        <v>0</v>
      </c>
      <c r="I36" s="28">
        <f t="shared" si="1"/>
        <v>0</v>
      </c>
      <c r="J36" s="24">
        <f t="shared" si="4"/>
        <v>0</v>
      </c>
      <c r="K36" s="24">
        <f t="shared" si="4"/>
        <v>0</v>
      </c>
    </row>
    <row r="37" spans="1:11" ht="28.15" customHeight="1" x14ac:dyDescent="0.2">
      <c r="A37" s="44">
        <v>7350</v>
      </c>
      <c r="B37" s="43"/>
      <c r="C37" s="45" t="s">
        <v>40</v>
      </c>
      <c r="D37" s="23">
        <v>6000</v>
      </c>
      <c r="E37" s="23">
        <v>0</v>
      </c>
      <c r="F37" s="28">
        <f t="shared" si="0"/>
        <v>0</v>
      </c>
      <c r="G37" s="23">
        <v>0</v>
      </c>
      <c r="H37" s="23">
        <v>0</v>
      </c>
      <c r="I37" s="28">
        <f t="shared" si="1"/>
        <v>0</v>
      </c>
      <c r="J37" s="24">
        <f t="shared" si="4"/>
        <v>6000</v>
      </c>
      <c r="K37" s="24">
        <f>E37+H37</f>
        <v>0</v>
      </c>
    </row>
    <row r="38" spans="1:11" ht="28.15" customHeight="1" x14ac:dyDescent="0.2">
      <c r="A38" s="44">
        <v>7370</v>
      </c>
      <c r="B38" s="43"/>
      <c r="C38" s="45" t="s">
        <v>53</v>
      </c>
      <c r="D38" s="23">
        <v>0</v>
      </c>
      <c r="E38" s="23">
        <v>0</v>
      </c>
      <c r="F38" s="28">
        <f t="shared" si="0"/>
        <v>0</v>
      </c>
      <c r="G38" s="23">
        <v>200000</v>
      </c>
      <c r="H38" s="23">
        <v>0</v>
      </c>
      <c r="I38" s="28">
        <f t="shared" si="1"/>
        <v>0</v>
      </c>
      <c r="J38" s="24">
        <f t="shared" si="4"/>
        <v>200000</v>
      </c>
      <c r="K38" s="24">
        <f>E38+H38</f>
        <v>0</v>
      </c>
    </row>
    <row r="39" spans="1:11" s="5" customFormat="1" ht="28.9" customHeight="1" x14ac:dyDescent="0.2">
      <c r="A39" s="41">
        <v>7600</v>
      </c>
      <c r="B39" s="43"/>
      <c r="C39" s="46" t="s">
        <v>41</v>
      </c>
      <c r="D39" s="26">
        <f>SUM(D40:D42)</f>
        <v>50000</v>
      </c>
      <c r="E39" s="26">
        <f>SUM(E40:E42)</f>
        <v>0</v>
      </c>
      <c r="F39" s="28">
        <f t="shared" si="0"/>
        <v>0</v>
      </c>
      <c r="G39" s="26">
        <f>SUM(G40:G42)</f>
        <v>2065000</v>
      </c>
      <c r="H39" s="26">
        <f>SUM(H40:H42)</f>
        <v>4599.5600000000004</v>
      </c>
      <c r="I39" s="28">
        <f t="shared" si="1"/>
        <v>0.22273898305084747</v>
      </c>
      <c r="J39" s="59">
        <f t="shared" si="4"/>
        <v>2115000</v>
      </c>
      <c r="K39" s="59">
        <f t="shared" si="3"/>
        <v>4599.5600000000004</v>
      </c>
    </row>
    <row r="40" spans="1:11" ht="29.45" customHeight="1" x14ac:dyDescent="0.2">
      <c r="A40" s="44">
        <v>7650</v>
      </c>
      <c r="B40" s="43"/>
      <c r="C40" s="45" t="s">
        <v>54</v>
      </c>
      <c r="D40" s="23">
        <v>0</v>
      </c>
      <c r="E40" s="23">
        <v>0</v>
      </c>
      <c r="F40" s="28">
        <f t="shared" si="0"/>
        <v>0</v>
      </c>
      <c r="G40" s="23">
        <v>15000</v>
      </c>
      <c r="H40" s="23">
        <v>4599.5600000000004</v>
      </c>
      <c r="I40" s="28">
        <f t="shared" si="1"/>
        <v>30.663733333333337</v>
      </c>
      <c r="J40" s="24">
        <f t="shared" si="4"/>
        <v>15000</v>
      </c>
      <c r="K40" s="24">
        <f t="shared" si="3"/>
        <v>4599.5600000000004</v>
      </c>
    </row>
    <row r="41" spans="1:11" ht="17.45" customHeight="1" x14ac:dyDescent="0.2">
      <c r="A41" s="44">
        <v>7693</v>
      </c>
      <c r="B41" s="43"/>
      <c r="C41" s="45" t="s">
        <v>42</v>
      </c>
      <c r="D41" s="23">
        <v>50000</v>
      </c>
      <c r="E41" s="23">
        <v>0</v>
      </c>
      <c r="F41" s="28">
        <f>IF(D41=0,0,E41/D41*100)</f>
        <v>0</v>
      </c>
      <c r="G41" s="23">
        <v>0</v>
      </c>
      <c r="H41" s="23">
        <v>0</v>
      </c>
      <c r="I41" s="28">
        <f>IF(G41=0,0,H41/G41*100)</f>
        <v>0</v>
      </c>
      <c r="J41" s="24">
        <f>D41+G41</f>
        <v>50000</v>
      </c>
      <c r="K41" s="24">
        <f>E41+H41</f>
        <v>0</v>
      </c>
    </row>
    <row r="42" spans="1:11" ht="29.45" customHeight="1" x14ac:dyDescent="0.2">
      <c r="A42" s="44">
        <v>7670</v>
      </c>
      <c r="B42" s="43"/>
      <c r="C42" s="45" t="s">
        <v>55</v>
      </c>
      <c r="D42" s="23">
        <v>0</v>
      </c>
      <c r="E42" s="23">
        <v>0</v>
      </c>
      <c r="F42" s="28">
        <f>IF(D42=0,0,E42/D42*100)</f>
        <v>0</v>
      </c>
      <c r="G42" s="23">
        <v>2050000</v>
      </c>
      <c r="H42" s="23">
        <v>0</v>
      </c>
      <c r="I42" s="28">
        <f>IF(G42=0,0,H42/G42*100)</f>
        <v>0</v>
      </c>
      <c r="J42" s="24">
        <f>D42+G42</f>
        <v>2050000</v>
      </c>
      <c r="K42" s="24">
        <f>E42+H42</f>
        <v>0</v>
      </c>
    </row>
    <row r="43" spans="1:11" s="5" customFormat="1" ht="27" customHeight="1" x14ac:dyDescent="0.2">
      <c r="A43" s="41">
        <v>8300</v>
      </c>
      <c r="B43" s="43"/>
      <c r="C43" s="46" t="s">
        <v>56</v>
      </c>
      <c r="D43" s="26">
        <f>SUM(D44:D45)</f>
        <v>0</v>
      </c>
      <c r="E43" s="26">
        <f>SUM(E44:E45)</f>
        <v>0</v>
      </c>
      <c r="F43" s="28">
        <f t="shared" si="0"/>
        <v>0</v>
      </c>
      <c r="G43" s="26">
        <f>SUM(G44:G45)</f>
        <v>200000</v>
      </c>
      <c r="H43" s="26">
        <f>SUM(H44:H45)</f>
        <v>0</v>
      </c>
      <c r="I43" s="28">
        <f t="shared" si="1"/>
        <v>0</v>
      </c>
      <c r="J43" s="59">
        <f t="shared" si="4"/>
        <v>200000</v>
      </c>
      <c r="K43" s="59">
        <f t="shared" si="3"/>
        <v>0</v>
      </c>
    </row>
    <row r="44" spans="1:11" s="5" customFormat="1" ht="27" customHeight="1" x14ac:dyDescent="0.2">
      <c r="A44" s="44">
        <v>8311</v>
      </c>
      <c r="B44" s="43"/>
      <c r="C44" s="45" t="s">
        <v>12</v>
      </c>
      <c r="D44" s="24">
        <v>0</v>
      </c>
      <c r="E44" s="24">
        <v>0</v>
      </c>
      <c r="F44" s="28">
        <f t="shared" si="0"/>
        <v>0</v>
      </c>
      <c r="G44" s="24">
        <v>150000</v>
      </c>
      <c r="H44" s="24">
        <v>0</v>
      </c>
      <c r="I44" s="28">
        <f t="shared" si="1"/>
        <v>0</v>
      </c>
      <c r="J44" s="24">
        <f t="shared" si="4"/>
        <v>150000</v>
      </c>
      <c r="K44" s="24">
        <f t="shared" si="3"/>
        <v>0</v>
      </c>
    </row>
    <row r="45" spans="1:11" s="5" customFormat="1" ht="27" customHeight="1" x14ac:dyDescent="0.2">
      <c r="A45" s="44">
        <v>8340</v>
      </c>
      <c r="B45" s="43"/>
      <c r="C45" s="45" t="s">
        <v>57</v>
      </c>
      <c r="D45" s="24">
        <v>0</v>
      </c>
      <c r="E45" s="24">
        <v>0</v>
      </c>
      <c r="F45" s="28">
        <f t="shared" si="0"/>
        <v>0</v>
      </c>
      <c r="G45" s="24">
        <v>50000</v>
      </c>
      <c r="H45" s="24">
        <v>0</v>
      </c>
      <c r="I45" s="28">
        <f t="shared" si="1"/>
        <v>0</v>
      </c>
      <c r="J45" s="24">
        <f t="shared" si="4"/>
        <v>50000</v>
      </c>
      <c r="K45" s="24">
        <f t="shared" si="3"/>
        <v>0</v>
      </c>
    </row>
    <row r="46" spans="1:11" s="5" customFormat="1" ht="45" customHeight="1" x14ac:dyDescent="0.2">
      <c r="A46" s="41">
        <v>9700</v>
      </c>
      <c r="B46" s="43"/>
      <c r="C46" s="46" t="s">
        <v>43</v>
      </c>
      <c r="D46" s="26">
        <f>SUM(D47:D47)</f>
        <v>60000</v>
      </c>
      <c r="E46" s="26">
        <f>SUM(E47:E47)</f>
        <v>60000</v>
      </c>
      <c r="F46" s="28">
        <f t="shared" si="0"/>
        <v>100</v>
      </c>
      <c r="G46" s="26">
        <f>SUM(G47:G47)</f>
        <v>0</v>
      </c>
      <c r="H46" s="26">
        <f>SUM(H47:H47)</f>
        <v>0</v>
      </c>
      <c r="I46" s="28">
        <f t="shared" si="1"/>
        <v>0</v>
      </c>
      <c r="J46" s="59">
        <f t="shared" si="4"/>
        <v>60000</v>
      </c>
      <c r="K46" s="59">
        <f t="shared" si="3"/>
        <v>60000</v>
      </c>
    </row>
    <row r="47" spans="1:11" ht="15" x14ac:dyDescent="0.2">
      <c r="A47" s="44">
        <v>9770</v>
      </c>
      <c r="B47" s="43"/>
      <c r="C47" s="47" t="s">
        <v>44</v>
      </c>
      <c r="D47" s="52">
        <v>60000</v>
      </c>
      <c r="E47" s="23">
        <v>60000</v>
      </c>
      <c r="F47" s="28">
        <f t="shared" si="0"/>
        <v>100</v>
      </c>
      <c r="G47" s="23">
        <v>0</v>
      </c>
      <c r="H47" s="23">
        <v>0</v>
      </c>
      <c r="I47" s="28">
        <f t="shared" si="1"/>
        <v>0</v>
      </c>
      <c r="J47" s="24">
        <f t="shared" si="4"/>
        <v>60000</v>
      </c>
      <c r="K47" s="24">
        <f t="shared" si="3"/>
        <v>60000</v>
      </c>
    </row>
    <row r="48" spans="1:11" ht="43.9" customHeight="1" x14ac:dyDescent="0.2">
      <c r="A48" s="41">
        <v>9800</v>
      </c>
      <c r="B48" s="43"/>
      <c r="C48" s="46" t="s">
        <v>45</v>
      </c>
      <c r="D48" s="61">
        <f>D49</f>
        <v>200000</v>
      </c>
      <c r="E48" s="61">
        <f>E49</f>
        <v>200000</v>
      </c>
      <c r="F48" s="28">
        <f t="shared" si="0"/>
        <v>100</v>
      </c>
      <c r="G48" s="61">
        <f>G49</f>
        <v>95000</v>
      </c>
      <c r="H48" s="61">
        <f>H49</f>
        <v>95000</v>
      </c>
      <c r="I48" s="28">
        <f t="shared" si="1"/>
        <v>100</v>
      </c>
      <c r="J48" s="59">
        <f t="shared" si="4"/>
        <v>295000</v>
      </c>
      <c r="K48" s="59">
        <f t="shared" si="3"/>
        <v>295000</v>
      </c>
    </row>
    <row r="49" spans="1:11" ht="38.25" x14ac:dyDescent="0.2">
      <c r="A49" s="44">
        <v>9800</v>
      </c>
      <c r="B49" s="43"/>
      <c r="C49" s="45" t="s">
        <v>45</v>
      </c>
      <c r="D49" s="23">
        <v>200000</v>
      </c>
      <c r="E49" s="23">
        <v>200000</v>
      </c>
      <c r="F49" s="28">
        <f t="shared" si="0"/>
        <v>100</v>
      </c>
      <c r="G49" s="23">
        <v>95000</v>
      </c>
      <c r="H49" s="23">
        <v>95000</v>
      </c>
      <c r="I49" s="28">
        <f t="shared" si="1"/>
        <v>100</v>
      </c>
      <c r="J49" s="24">
        <f t="shared" si="4"/>
        <v>295000</v>
      </c>
      <c r="K49" s="24">
        <f t="shared" si="3"/>
        <v>295000</v>
      </c>
    </row>
    <row r="50" spans="1:11" ht="15.6" customHeight="1" x14ac:dyDescent="0.2">
      <c r="A50" s="34"/>
      <c r="B50" s="30"/>
      <c r="C50" s="15" t="s">
        <v>15</v>
      </c>
      <c r="D50" s="22">
        <f>D11+D12+D15+D19+D23+D25+D31+D33+D39+D46+D48</f>
        <v>12752709</v>
      </c>
      <c r="E50" s="22">
        <f>E11+E12+E15+E19+E23+E25+E31+E33+E39+E46+E48</f>
        <v>8744586.8499999996</v>
      </c>
      <c r="F50" s="28">
        <f t="shared" si="0"/>
        <v>68.570425703276058</v>
      </c>
      <c r="G50" s="22">
        <f>G11+G12+G15+G19+G23+G25+G31+G33+G39+G43+G46+G48</f>
        <v>14180002.25</v>
      </c>
      <c r="H50" s="22">
        <f>H11+H12+H15+H19+H23+H25+H31+H33+H39+H46+H48</f>
        <v>4260783.2699999996</v>
      </c>
      <c r="I50" s="28">
        <f t="shared" si="1"/>
        <v>30.047832115118318</v>
      </c>
      <c r="J50" s="56">
        <f t="shared" si="4"/>
        <v>26932711.25</v>
      </c>
      <c r="K50" s="56">
        <f t="shared" si="3"/>
        <v>13005370.119999999</v>
      </c>
    </row>
    <row r="51" spans="1:11" s="5" customFormat="1" x14ac:dyDescent="0.2">
      <c r="B51" s="16"/>
      <c r="C51" s="17"/>
      <c r="D51" s="18"/>
      <c r="E51" s="18"/>
      <c r="F51" s="18"/>
      <c r="G51" s="18"/>
      <c r="H51" s="18"/>
      <c r="I51" s="18"/>
      <c r="J51" s="18"/>
      <c r="K51" s="18"/>
    </row>
    <row r="52" spans="1:11" x14ac:dyDescent="0.2">
      <c r="B52" s="25"/>
      <c r="C52" s="25" t="s">
        <v>16</v>
      </c>
      <c r="D52" s="19"/>
      <c r="E52" s="19"/>
      <c r="F52" s="19"/>
      <c r="G52" s="20"/>
      <c r="H52" s="20"/>
      <c r="I52" s="20"/>
      <c r="J52" s="29" t="s">
        <v>13</v>
      </c>
      <c r="K52" s="20"/>
    </row>
    <row r="53" spans="1:11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5" spans="1:11" s="5" customFormat="1" x14ac:dyDescent="0.2">
      <c r="B55" s="6"/>
    </row>
  </sheetData>
  <mergeCells count="9">
    <mergeCell ref="A7:A8"/>
    <mergeCell ref="B7:B8"/>
    <mergeCell ref="B6:K6"/>
    <mergeCell ref="B5:K5"/>
    <mergeCell ref="B4:K4"/>
    <mergeCell ref="J7:K7"/>
    <mergeCell ref="G7:I7"/>
    <mergeCell ref="D7:F7"/>
    <mergeCell ref="C7:C8"/>
  </mergeCells>
  <phoneticPr fontId="0" type="noConversion"/>
  <pageMargins left="0.59055118110236227" right="0.59055118110236227" top="1.0629921259842521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1кв. 2018</vt:lpstr>
      <vt:lpstr>'за 1кв. 2018'!Заголовки_для_печати</vt:lpstr>
    </vt:vector>
  </TitlesOfParts>
  <Company>Silay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Silay</dc:creator>
  <cp:lastModifiedBy>1</cp:lastModifiedBy>
  <cp:lastPrinted>2018-06-18T07:56:23Z</cp:lastPrinted>
  <dcterms:created xsi:type="dcterms:W3CDTF">2005-05-12T05:20:27Z</dcterms:created>
  <dcterms:modified xsi:type="dcterms:W3CDTF">2018-06-22T05:24:22Z</dcterms:modified>
</cp:coreProperties>
</file>