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италий\Desktop\на сайт\№ 179 затв звіту за 1 кв. 2019\"/>
    </mc:Choice>
  </mc:AlternateContent>
  <bookViews>
    <workbookView xWindow="-90" yWindow="0" windowWidth="12120" windowHeight="7350"/>
  </bookViews>
  <sheets>
    <sheet name="1кв. 2019" sheetId="34" r:id="rId1"/>
  </sheets>
  <definedNames>
    <definedName name="_Regression_Int" localSheetId="0" hidden="1">1</definedName>
    <definedName name="_xlnm.Print_Titles" localSheetId="0">'1кв. 2019'!$6:$7</definedName>
    <definedName name="_xlnm.Print_Area" localSheetId="0">'1кв. 2019'!$A$1:$J$88</definedName>
    <definedName name="Область_печати_ИМ" localSheetId="0">'1кв. 2019'!$A$5:$D$77</definedName>
  </definedNames>
  <calcPr calcId="162913" fullCalcOnLoad="1"/>
</workbook>
</file>

<file path=xl/calcChain.xml><?xml version="1.0" encoding="utf-8"?>
<calcChain xmlns="http://schemas.openxmlformats.org/spreadsheetml/2006/main">
  <c r="G72" i="34" l="1"/>
  <c r="C61" i="34"/>
  <c r="C56" i="34" s="1"/>
  <c r="D61" i="34"/>
  <c r="D59" i="34"/>
  <c r="C9" i="34"/>
  <c r="E9" i="34" s="1"/>
  <c r="C15" i="34"/>
  <c r="C20" i="34"/>
  <c r="C37" i="34"/>
  <c r="E37" i="34" s="1"/>
  <c r="C12" i="34"/>
  <c r="E12" i="34" s="1"/>
  <c r="D9" i="34"/>
  <c r="D12" i="34"/>
  <c r="D15" i="34"/>
  <c r="D20" i="34"/>
  <c r="D37" i="34"/>
  <c r="F43" i="34"/>
  <c r="F42" i="34"/>
  <c r="H42" i="34" s="1"/>
  <c r="G43" i="34"/>
  <c r="G42" i="34" s="1"/>
  <c r="F9" i="34"/>
  <c r="H9" i="34" s="1"/>
  <c r="G9" i="34"/>
  <c r="C10" i="34"/>
  <c r="D10" i="34"/>
  <c r="F10" i="34"/>
  <c r="I10" i="34" s="1"/>
  <c r="G10" i="34"/>
  <c r="J10" i="34" s="1"/>
  <c r="H10" i="34"/>
  <c r="E11" i="34"/>
  <c r="H11" i="34"/>
  <c r="I11" i="34"/>
  <c r="J11" i="34"/>
  <c r="F12" i="34"/>
  <c r="I12" i="34"/>
  <c r="G12" i="34"/>
  <c r="E13" i="34"/>
  <c r="H13" i="34"/>
  <c r="I13" i="34"/>
  <c r="J13" i="34"/>
  <c r="E14" i="34"/>
  <c r="H14" i="34"/>
  <c r="I14" i="34"/>
  <c r="J14" i="34"/>
  <c r="E15" i="34"/>
  <c r="F15" i="34"/>
  <c r="G15" i="34"/>
  <c r="H15" i="34"/>
  <c r="I16" i="34"/>
  <c r="I17" i="34"/>
  <c r="I18" i="34"/>
  <c r="J16" i="34"/>
  <c r="J17" i="34"/>
  <c r="J15" i="34" s="1"/>
  <c r="J18" i="34"/>
  <c r="E16" i="34"/>
  <c r="H16" i="34"/>
  <c r="E17" i="34"/>
  <c r="H17" i="34"/>
  <c r="E18" i="34"/>
  <c r="H18" i="34"/>
  <c r="E20" i="34"/>
  <c r="F20" i="34"/>
  <c r="H20" i="34" s="1"/>
  <c r="G20" i="34"/>
  <c r="J20" i="34"/>
  <c r="I20" i="34"/>
  <c r="E21" i="34"/>
  <c r="H21" i="34"/>
  <c r="I21" i="34"/>
  <c r="J21" i="34"/>
  <c r="E22" i="34"/>
  <c r="H22" i="34"/>
  <c r="I22" i="34"/>
  <c r="J22" i="34"/>
  <c r="E23" i="34"/>
  <c r="H23" i="34"/>
  <c r="I23" i="34"/>
  <c r="J23" i="34"/>
  <c r="E24" i="34"/>
  <c r="H24" i="34"/>
  <c r="I24" i="34"/>
  <c r="J24" i="34"/>
  <c r="E25" i="34"/>
  <c r="H25" i="34"/>
  <c r="I25" i="34"/>
  <c r="J25" i="34"/>
  <c r="E26" i="34"/>
  <c r="H26" i="34"/>
  <c r="I26" i="34"/>
  <c r="J26" i="34"/>
  <c r="E27" i="34"/>
  <c r="H27" i="34"/>
  <c r="I27" i="34"/>
  <c r="J27" i="34"/>
  <c r="E28" i="34"/>
  <c r="H28" i="34"/>
  <c r="I28" i="34"/>
  <c r="J28" i="34"/>
  <c r="E29" i="34"/>
  <c r="H29" i="34"/>
  <c r="I29" i="34"/>
  <c r="J29" i="34"/>
  <c r="E30" i="34"/>
  <c r="H30" i="34"/>
  <c r="I30" i="34"/>
  <c r="J30" i="34"/>
  <c r="C31" i="34"/>
  <c r="D31" i="34"/>
  <c r="D19" i="34" s="1"/>
  <c r="E31" i="34"/>
  <c r="F31" i="34"/>
  <c r="I31" i="34" s="1"/>
  <c r="G31" i="34"/>
  <c r="J31" i="34" s="1"/>
  <c r="E32" i="34"/>
  <c r="H32" i="34"/>
  <c r="I32" i="34"/>
  <c r="J32" i="34"/>
  <c r="E33" i="34"/>
  <c r="H33" i="34"/>
  <c r="I33" i="34"/>
  <c r="J33" i="34"/>
  <c r="E34" i="34"/>
  <c r="H34" i="34"/>
  <c r="I34" i="34"/>
  <c r="J34" i="34"/>
  <c r="E35" i="34"/>
  <c r="H35" i="34"/>
  <c r="I35" i="34"/>
  <c r="J35" i="34"/>
  <c r="E36" i="34"/>
  <c r="H36" i="34"/>
  <c r="I36" i="34"/>
  <c r="J36" i="34"/>
  <c r="F37" i="34"/>
  <c r="H37" i="34" s="1"/>
  <c r="G37" i="34"/>
  <c r="I39" i="34"/>
  <c r="I40" i="34"/>
  <c r="I41" i="34"/>
  <c r="I38" i="34"/>
  <c r="I37" i="34" s="1"/>
  <c r="J38" i="34"/>
  <c r="J39" i="34"/>
  <c r="J40" i="34"/>
  <c r="J41" i="34"/>
  <c r="J37" i="34" s="1"/>
  <c r="E38" i="34"/>
  <c r="H38" i="34"/>
  <c r="E39" i="34"/>
  <c r="H39" i="34"/>
  <c r="E40" i="34"/>
  <c r="H40" i="34"/>
  <c r="E41" i="34"/>
  <c r="H41" i="34"/>
  <c r="I44" i="34"/>
  <c r="I45" i="34"/>
  <c r="I43" i="34" s="1"/>
  <c r="I42" i="34" s="1"/>
  <c r="I46" i="34"/>
  <c r="J44" i="34"/>
  <c r="J43" i="34" s="1"/>
  <c r="J42" i="34" s="1"/>
  <c r="J45" i="34"/>
  <c r="J46" i="34"/>
  <c r="C43" i="34"/>
  <c r="C42" i="34"/>
  <c r="D43" i="34"/>
  <c r="D42" i="34"/>
  <c r="E44" i="34"/>
  <c r="H44" i="34"/>
  <c r="E45" i="34"/>
  <c r="H45" i="34"/>
  <c r="E46" i="34"/>
  <c r="H46" i="34"/>
  <c r="E47" i="34"/>
  <c r="H47" i="34"/>
  <c r="I47" i="34"/>
  <c r="J47" i="34"/>
  <c r="C51" i="34"/>
  <c r="C49" i="34"/>
  <c r="E49" i="34" s="1"/>
  <c r="C57" i="34"/>
  <c r="E57" i="34" s="1"/>
  <c r="C63" i="34"/>
  <c r="E63" i="34" s="1"/>
  <c r="D51" i="34"/>
  <c r="D57" i="34"/>
  <c r="D56" i="34" s="1"/>
  <c r="D63" i="34"/>
  <c r="D68" i="34"/>
  <c r="D66" i="34" s="1"/>
  <c r="D49" i="34"/>
  <c r="E50" i="34"/>
  <c r="H50" i="34"/>
  <c r="I50" i="34"/>
  <c r="J50" i="34"/>
  <c r="F51" i="34"/>
  <c r="F49" i="34"/>
  <c r="H49" i="34" s="1"/>
  <c r="G51" i="34"/>
  <c r="G49" i="34" s="1"/>
  <c r="J49" i="34" s="1"/>
  <c r="H51" i="34"/>
  <c r="J51" i="34"/>
  <c r="E52" i="34"/>
  <c r="H52" i="34"/>
  <c r="I52" i="34"/>
  <c r="J52" i="34"/>
  <c r="E53" i="34"/>
  <c r="H53" i="34"/>
  <c r="I53" i="34"/>
  <c r="J53" i="34"/>
  <c r="E54" i="34"/>
  <c r="I54" i="34"/>
  <c r="J54" i="34"/>
  <c r="E55" i="34"/>
  <c r="H55" i="34"/>
  <c r="I55" i="34"/>
  <c r="J55" i="34"/>
  <c r="F57" i="34"/>
  <c r="I57" i="34" s="1"/>
  <c r="G57" i="34"/>
  <c r="E58" i="34"/>
  <c r="I58" i="34"/>
  <c r="J58" i="34"/>
  <c r="E59" i="34"/>
  <c r="I59" i="34"/>
  <c r="J59" i="34"/>
  <c r="E60" i="34"/>
  <c r="H60" i="34"/>
  <c r="I60" i="34"/>
  <c r="J60" i="34"/>
  <c r="F61" i="34"/>
  <c r="H61" i="34" s="1"/>
  <c r="G61" i="34"/>
  <c r="E62" i="34"/>
  <c r="H62" i="34"/>
  <c r="I62" i="34"/>
  <c r="J62" i="34"/>
  <c r="F63" i="34"/>
  <c r="G63" i="34"/>
  <c r="G56" i="34"/>
  <c r="J56" i="34" s="1"/>
  <c r="I64" i="34"/>
  <c r="I65" i="34"/>
  <c r="I63" i="34" s="1"/>
  <c r="J64" i="34"/>
  <c r="J65" i="34"/>
  <c r="J63" i="34"/>
  <c r="E64" i="34"/>
  <c r="H64" i="34"/>
  <c r="H63" i="34" s="1"/>
  <c r="E65" i="34"/>
  <c r="H65" i="34"/>
  <c r="E67" i="34"/>
  <c r="H67" i="34"/>
  <c r="I67" i="34"/>
  <c r="J67" i="34"/>
  <c r="C68" i="34"/>
  <c r="C66" i="34" s="1"/>
  <c r="E66" i="34" s="1"/>
  <c r="F68" i="34"/>
  <c r="F66" i="34"/>
  <c r="I66" i="34" s="1"/>
  <c r="G68" i="34"/>
  <c r="G66" i="34"/>
  <c r="J66" i="34" s="1"/>
  <c r="H68" i="34"/>
  <c r="E69" i="34"/>
  <c r="H69" i="34"/>
  <c r="I69" i="34"/>
  <c r="J69" i="34"/>
  <c r="E70" i="34"/>
  <c r="H70" i="34"/>
  <c r="E71" i="34"/>
  <c r="H71" i="34"/>
  <c r="I71" i="34"/>
  <c r="J71" i="34"/>
  <c r="H72" i="34"/>
  <c r="I72" i="34"/>
  <c r="J72" i="34"/>
  <c r="C74" i="34"/>
  <c r="C73" i="34" s="1"/>
  <c r="D74" i="34"/>
  <c r="E75" i="34"/>
  <c r="E74" i="34" s="1"/>
  <c r="F74" i="34"/>
  <c r="F73" i="34" s="1"/>
  <c r="I73" i="34" s="1"/>
  <c r="G74" i="34"/>
  <c r="G73" i="34"/>
  <c r="I74" i="34"/>
  <c r="H75" i="34"/>
  <c r="I75" i="34"/>
  <c r="J75" i="34"/>
  <c r="H76" i="34"/>
  <c r="I76" i="34"/>
  <c r="J76" i="34"/>
  <c r="H77" i="34"/>
  <c r="I77" i="34"/>
  <c r="J77" i="34"/>
  <c r="C81" i="34"/>
  <c r="C83" i="34"/>
  <c r="E83" i="34" s="1"/>
  <c r="D81" i="34"/>
  <c r="D83" i="34"/>
  <c r="F81" i="34"/>
  <c r="H81" i="34"/>
  <c r="G81" i="34"/>
  <c r="J81" i="34"/>
  <c r="E82" i="34"/>
  <c r="H82" i="34"/>
  <c r="I82" i="34"/>
  <c r="J82" i="34"/>
  <c r="F83" i="34"/>
  <c r="I83" i="34"/>
  <c r="G83" i="34"/>
  <c r="G80" i="34"/>
  <c r="E84" i="34"/>
  <c r="H84" i="34"/>
  <c r="I84" i="34"/>
  <c r="J84" i="34"/>
  <c r="F80" i="34"/>
  <c r="G19" i="34"/>
  <c r="I15" i="34"/>
  <c r="H74" i="34"/>
  <c r="J57" i="34"/>
  <c r="F19" i="34"/>
  <c r="H19" i="34" s="1"/>
  <c r="J12" i="34"/>
  <c r="E43" i="34"/>
  <c r="E42" i="34"/>
  <c r="I49" i="34"/>
  <c r="I81" i="34"/>
  <c r="I68" i="34"/>
  <c r="J61" i="34"/>
  <c r="I51" i="34"/>
  <c r="E51" i="34"/>
  <c r="G79" i="34"/>
  <c r="H66" i="34"/>
  <c r="G48" i="34"/>
  <c r="J48" i="34" s="1"/>
  <c r="D48" i="34"/>
  <c r="E10" i="34"/>
  <c r="I9" i="34"/>
  <c r="H43" i="34"/>
  <c r="F56" i="34"/>
  <c r="H83" i="34"/>
  <c r="J68" i="34"/>
  <c r="H12" i="34"/>
  <c r="F48" i="34"/>
  <c r="H48" i="34"/>
  <c r="H56" i="34" l="1"/>
  <c r="I56" i="34"/>
  <c r="J19" i="34"/>
  <c r="G8" i="34"/>
  <c r="H73" i="34"/>
  <c r="D8" i="34"/>
  <c r="E56" i="34"/>
  <c r="C48" i="34"/>
  <c r="E48" i="34" s="1"/>
  <c r="H80" i="34"/>
  <c r="F79" i="34"/>
  <c r="D80" i="34"/>
  <c r="D79" i="34" s="1"/>
  <c r="J79" i="34" s="1"/>
  <c r="J83" i="34"/>
  <c r="E81" i="34"/>
  <c r="C80" i="34"/>
  <c r="D73" i="34"/>
  <c r="J73" i="34" s="1"/>
  <c r="J74" i="34"/>
  <c r="E61" i="34"/>
  <c r="C19" i="34"/>
  <c r="J9" i="34"/>
  <c r="E68" i="34"/>
  <c r="F8" i="34"/>
  <c r="I61" i="34"/>
  <c r="H57" i="34"/>
  <c r="H31" i="34"/>
  <c r="H79" i="34" l="1"/>
  <c r="D78" i="34"/>
  <c r="D85" i="34" s="1"/>
  <c r="J8" i="34"/>
  <c r="G78" i="34"/>
  <c r="F78" i="34"/>
  <c r="H8" i="34"/>
  <c r="E19" i="34"/>
  <c r="C8" i="34"/>
  <c r="I19" i="34"/>
  <c r="C79" i="34"/>
  <c r="E79" i="34" s="1"/>
  <c r="E80" i="34"/>
  <c r="I80" i="34"/>
  <c r="J80" i="34"/>
  <c r="I48" i="34"/>
  <c r="E8" i="34" l="1"/>
  <c r="C78" i="34"/>
  <c r="I8" i="34"/>
  <c r="F85" i="34"/>
  <c r="I78" i="34"/>
  <c r="H78" i="34"/>
  <c r="J78" i="34"/>
  <c r="J85" i="34" s="1"/>
  <c r="G85" i="34"/>
  <c r="I79" i="34"/>
  <c r="H85" i="34" l="1"/>
  <c r="C85" i="34"/>
  <c r="E85" i="34" s="1"/>
  <c r="E78" i="34"/>
  <c r="I85" i="34"/>
</calcChain>
</file>

<file path=xl/sharedStrings.xml><?xml version="1.0" encoding="utf-8"?>
<sst xmlns="http://schemas.openxmlformats.org/spreadsheetml/2006/main" count="153" uniqueCount="148">
  <si>
    <t>Код</t>
  </si>
  <si>
    <t>22080000</t>
  </si>
  <si>
    <t>30000000</t>
  </si>
  <si>
    <t>31000000</t>
  </si>
  <si>
    <t>33000000</t>
  </si>
  <si>
    <t>40000000</t>
  </si>
  <si>
    <t>21081100</t>
  </si>
  <si>
    <t>21080000</t>
  </si>
  <si>
    <t>21081300</t>
  </si>
  <si>
    <t>11000000</t>
  </si>
  <si>
    <t>31010200</t>
  </si>
  <si>
    <t>21110000</t>
  </si>
  <si>
    <t>18000000</t>
  </si>
  <si>
    <t>18040000</t>
  </si>
  <si>
    <t>18040100</t>
  </si>
  <si>
    <t>18040200</t>
  </si>
  <si>
    <t>18040500</t>
  </si>
  <si>
    <t>18040600</t>
  </si>
  <si>
    <t>18041500</t>
  </si>
  <si>
    <t>18050000</t>
  </si>
  <si>
    <t>18050300</t>
  </si>
  <si>
    <t>18050400</t>
  </si>
  <si>
    <t>19000000</t>
  </si>
  <si>
    <t>19010000</t>
  </si>
  <si>
    <t>18010000</t>
  </si>
  <si>
    <t>18010100</t>
  </si>
  <si>
    <t>18010500</t>
  </si>
  <si>
    <t>18010600</t>
  </si>
  <si>
    <t>18010900</t>
  </si>
  <si>
    <t>18010700</t>
  </si>
  <si>
    <t>18050500</t>
  </si>
  <si>
    <t>21000000</t>
  </si>
  <si>
    <t>18010300</t>
  </si>
  <si>
    <t>18010400</t>
  </si>
  <si>
    <t>14040000</t>
  </si>
  <si>
    <t>14000000</t>
  </si>
  <si>
    <t>22012500</t>
  </si>
  <si>
    <t>22010000</t>
  </si>
  <si>
    <t>18011000</t>
  </si>
  <si>
    <t>18011100</t>
  </si>
  <si>
    <t>21010300</t>
  </si>
  <si>
    <t>13030200</t>
  </si>
  <si>
    <t>18050200</t>
  </si>
  <si>
    <t>22012600</t>
  </si>
  <si>
    <t>21081500</t>
  </si>
  <si>
    <t>13000000</t>
  </si>
  <si>
    <t>24170000</t>
  </si>
  <si>
    <t>18010200</t>
  </si>
  <si>
    <t>Податкові надходження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</si>
  <si>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</si>
  <si>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</si>
  <si>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</si>
  <si>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</si>
  <si>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</si>
  <si>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</si>
  <si>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реалізації суб'єктами господарювання роздрібної торгівлі підакцизних товарів </t>
  </si>
  <si>
    <t>Місцеві податки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</si>
  <si>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</si>
  <si>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</si>
  <si>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</si>
  <si>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</si>
  <si>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</si>
  <si>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</si>
  <si>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</si>
  <si>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</si>
  <si>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</si>
  <si>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</si>
  <si>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</si>
  <si>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</si>
  <si>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>Збір за провадження торговельної діяльності (роздрібна торгівля), сплачений юридичними особами, що справлявся до 1 січня 2015 року </t>
  </si>
  <si>
    <t>Збір за провадження торговельної діяльності (оптова торгівля), сплачений фізичними особами, що справлявся до 1 січня 2015 року </t>
  </si>
  <si>
    <t>Збір за провадження торговельної діяльності (ресторанне господарство), сплачений фізичними особами, що справлявся до 1 січня 2015 року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</si>
  <si>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</si>
  <si>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</si>
  <si>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</si>
  <si>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</si>
  <si>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</si>
  <si>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</si>
  <si>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</si>
  <si>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</si>
  <si>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</si>
  <si>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Д О Х О Д И</t>
  </si>
  <si>
    <t>Загальний фонд</t>
  </si>
  <si>
    <t>Спеціальний фонд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</si>
  <si>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</si>
  <si>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</si>
  <si>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</si>
  <si>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</si>
  <si>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</si>
  <si>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</si>
  <si>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</si>
  <si>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у сфері забезпечення безпеки дорожнього руху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</si>
  <si>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</si>
  <si>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</si>
  <si>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</si>
  <si>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</si>
  <si>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</si>
  <si>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</si>
  <si>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</si>
  <si>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</si>
  <si>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</si>
  <si>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</si>
  <si>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</si>
  <si>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</si>
  <si>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</si>
  <si>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</si>
  <si>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Доходи від операцій з капіталом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</si>
  <si>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</si>
  <si>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</si>
  <si>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</si>
  <si>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</si>
  <si>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Офіційні трансферти  </t>
  </si>
  <si>
    <t>Від органів державного управління  </t>
  </si>
  <si>
    <t xml:space="preserve">Усього </t>
  </si>
  <si>
    <t>Усього доходів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</si>
  <si>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</si>
  <si>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22010300</t>
  </si>
  <si>
    <t>Відсоток виконання %</t>
  </si>
  <si>
    <t>Разом</t>
  </si>
  <si>
    <t>Збір за провадження деяких видів підприємницької діяльності, що справлявся до 1 січня 2015 р. </t>
  </si>
  <si>
    <t>14021900</t>
  </si>
  <si>
    <t>14031900</t>
  </si>
  <si>
    <t>Пальне</t>
  </si>
  <si>
    <t>Податки та збори, не віднесені до інших категорій  </t>
  </si>
  <si>
    <t>Інші дотації з місцевого бюджету</t>
  </si>
  <si>
    <t>41040000</t>
  </si>
  <si>
    <t>Дотації з місцевих бюджетів іншим місцевим бюджетам</t>
  </si>
  <si>
    <t>Субвенції з місцевих бюджетів іншим місцевим бюджетам</t>
  </si>
  <si>
    <t>41050000</t>
  </si>
  <si>
    <t>Інші субвенції з місцевого бюджету</t>
  </si>
  <si>
    <t>41053900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</si>
  <si>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</si>
  <si>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24062200</t>
  </si>
  <si>
    <t xml:space="preserve">до розпорядження керівника </t>
  </si>
  <si>
    <t xml:space="preserve">Аналіз виконання Волноваського міського бюджету за 1 квартал 2019 року </t>
  </si>
  <si>
    <t>Затверждено на 1кв.2019р. з урахуванням змін</t>
  </si>
  <si>
    <t>Виконано за 1 кв. 2019р.</t>
  </si>
  <si>
    <t>Затверждено на 1кв. 2019р. з урахуванням змін</t>
  </si>
  <si>
    <t>Затверждено на 1 кв. 2019р. з урахуванням змін</t>
  </si>
  <si>
    <t>Виконано за 1кв. 2019р.</t>
  </si>
  <si>
    <t>13030100</t>
  </si>
  <si>
    <t>Рентна плата за користування надрами для видобування корисних копалин загальнодержавного значення </t>
  </si>
  <si>
    <t xml:space="preserve">Керівник </t>
  </si>
  <si>
    <t>військово-цивільної адміністрації</t>
  </si>
  <si>
    <t>І. В. Лубінець</t>
  </si>
  <si>
    <t>Додаток 1</t>
  </si>
  <si>
    <t>військово-цивільної адмністрації м. Волноваха</t>
  </si>
  <si>
    <t>24.06.2019  №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</si>
</sst>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0.0"/>
  </numFmts>
  <fonts count="26" x14ac:knownFonts="1">
    <font>
      <sz val="12"/>
      <name val="Courier"/>
      <charset val="204"/>
    </font>
    <font>
      <sz val="12"/>
      <name val="Courier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ourier"/>
      <family val="3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"/>
      <family val="3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1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196" fontId="6" fillId="0" borderId="0" xfId="0" applyNumberFormat="1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2" borderId="0" xfId="0" applyFont="1" applyFill="1"/>
    <xf numFmtId="0" fontId="12" fillId="0" borderId="1" xfId="0" applyFont="1" applyFill="1" applyBorder="1" applyAlignment="1" applyProtection="1">
      <alignment horizontal="center" vertical="center" wrapText="1"/>
    </xf>
    <xf numFmtId="3" fontId="14" fillId="0" borderId="1" xfId="0" applyNumberFormat="1" applyFont="1" applyBorder="1" applyAlignment="1">
      <alignment horizontal="left" wrapText="1"/>
    </xf>
    <xf numFmtId="0" fontId="19" fillId="2" borderId="0" xfId="0" applyFont="1" applyFill="1"/>
    <xf numFmtId="0" fontId="20" fillId="2" borderId="0" xfId="0" applyFont="1" applyFill="1"/>
    <xf numFmtId="0" fontId="8" fillId="2" borderId="0" xfId="0" applyFont="1" applyFill="1"/>
    <xf numFmtId="0" fontId="6" fillId="2" borderId="0" xfId="0" applyFont="1" applyFill="1"/>
    <xf numFmtId="49" fontId="14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8" fillId="0" borderId="2" xfId="0" applyFont="1" applyFill="1" applyBorder="1" applyAlignment="1" applyProtection="1">
      <alignment horizontal="center" wrapText="1"/>
    </xf>
    <xf numFmtId="3" fontId="14" fillId="0" borderId="2" xfId="0" applyNumberFormat="1" applyFont="1" applyBorder="1"/>
    <xf numFmtId="0" fontId="15" fillId="0" borderId="1" xfId="0" applyFont="1" applyBorder="1"/>
    <xf numFmtId="0" fontId="12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21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1" fillId="0" borderId="1" xfId="0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3" fillId="0" borderId="1" xfId="0" applyFont="1" applyBorder="1"/>
    <xf numFmtId="0" fontId="22" fillId="0" borderId="1" xfId="0" applyFont="1" applyBorder="1"/>
    <xf numFmtId="0" fontId="23" fillId="0" borderId="1" xfId="0" applyFont="1" applyBorder="1" applyAlignment="1">
      <alignment wrapText="1"/>
    </xf>
    <xf numFmtId="0" fontId="19" fillId="0" borderId="0" xfId="0" applyFont="1" applyBorder="1" applyAlignment="1">
      <alignment horizontal="center" vertical="top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wrapText="1"/>
    </xf>
    <xf numFmtId="4" fontId="8" fillId="0" borderId="1" xfId="0" applyNumberFormat="1" applyFont="1" applyFill="1" applyBorder="1"/>
    <xf numFmtId="4" fontId="4" fillId="0" borderId="1" xfId="0" applyNumberFormat="1" applyFont="1" applyFill="1" applyBorder="1" applyAlignment="1" applyProtection="1">
      <alignment wrapText="1"/>
    </xf>
    <xf numFmtId="4" fontId="9" fillId="0" borderId="1" xfId="0" applyNumberFormat="1" applyFont="1" applyFill="1" applyBorder="1"/>
    <xf numFmtId="4" fontId="4" fillId="0" borderId="1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Protection="1"/>
    <xf numFmtId="4" fontId="2" fillId="0" borderId="1" xfId="0" applyNumberFormat="1" applyFont="1" applyFill="1" applyBorder="1" applyAlignment="1" applyProtection="1">
      <alignment wrapText="1"/>
    </xf>
    <xf numFmtId="4" fontId="2" fillId="0" borderId="1" xfId="0" applyNumberFormat="1" applyFont="1" applyFill="1" applyBorder="1"/>
    <xf numFmtId="4" fontId="5" fillId="0" borderId="1" xfId="0" applyNumberFormat="1" applyFont="1" applyFill="1" applyBorder="1"/>
    <xf numFmtId="4" fontId="9" fillId="0" borderId="1" xfId="0" quotePrefix="1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Protection="1"/>
    <xf numFmtId="0" fontId="25" fillId="0" borderId="0" xfId="0" applyFont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/>
    <xf numFmtId="4" fontId="7" fillId="0" borderId="0" xfId="0" applyNumberFormat="1" applyFont="1" applyFill="1" applyBorder="1" applyAlignment="1" applyProtection="1">
      <alignment wrapText="1"/>
    </xf>
    <xf numFmtId="0" fontId="10" fillId="0" borderId="0" xfId="0" applyFont="1" applyFill="1"/>
    <xf numFmtId="4" fontId="6" fillId="0" borderId="1" xfId="0" applyNumberFormat="1" applyFont="1" applyFill="1" applyBorder="1"/>
    <xf numFmtId="4" fontId="2" fillId="0" borderId="1" xfId="0" applyNumberFormat="1" applyFont="1" applyFill="1" applyBorder="1" applyAlignment="1" applyProtection="1"/>
    <xf numFmtId="4" fontId="2" fillId="0" borderId="1" xfId="0" applyNumberFormat="1" applyFont="1" applyFill="1" applyBorder="1" applyProtection="1"/>
    <xf numFmtId="4" fontId="3" fillId="0" borderId="1" xfId="0" applyNumberFormat="1" applyFont="1" applyFill="1" applyBorder="1" applyAlignment="1" applyProtection="1"/>
    <xf numFmtId="4" fontId="5" fillId="0" borderId="1" xfId="0" quotePrefix="1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quotePrefix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quotePrefix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00"/>
  <sheetViews>
    <sheetView tabSelected="1" topLeftCell="C1" zoomScale="75" zoomScaleNormal="75" zoomScaleSheetLayoutView="50" workbookViewId="0">
      <selection activeCell="E20" sqref="E20"/>
    </sheetView>
  </sheetViews>
  <sheetFormatPr defaultColWidth="8.77734375" defaultRowHeight="20.100000000000001" customHeight="1" x14ac:dyDescent="0.2"/>
  <cols>
    <col min="1" max="1" width="11.33203125" customWidth="1"/>
    <col min="2" max="2" width="62.21875" customWidth="1"/>
    <col min="3" max="3" width="12.6640625" customWidth="1"/>
    <col min="4" max="4" width="12.88671875" customWidth="1"/>
    <col min="6" max="6" width="11.88671875" customWidth="1"/>
    <col min="7" max="7" width="11.5546875" customWidth="1"/>
    <col min="8" max="8" width="9.109375" customWidth="1"/>
    <col min="9" max="9" width="11.88671875" customWidth="1"/>
    <col min="10" max="10" width="11.6640625" customWidth="1"/>
  </cols>
  <sheetData>
    <row r="1" spans="1:11" ht="16.5" customHeight="1" x14ac:dyDescent="0.25">
      <c r="H1" s="11" t="s">
        <v>145</v>
      </c>
    </row>
    <row r="2" spans="1:11" ht="14.25" customHeight="1" x14ac:dyDescent="0.25">
      <c r="H2" s="4" t="s">
        <v>133</v>
      </c>
    </row>
    <row r="3" spans="1:11" ht="14.25" customHeight="1" x14ac:dyDescent="0.25">
      <c r="H3" s="4" t="s">
        <v>146</v>
      </c>
    </row>
    <row r="4" spans="1:11" ht="15.75" customHeight="1" x14ac:dyDescent="0.25">
      <c r="H4" s="11" t="s">
        <v>147</v>
      </c>
    </row>
    <row r="5" spans="1:11" ht="14.25" customHeight="1" x14ac:dyDescent="0.25">
      <c r="A5" s="1"/>
      <c r="B5" s="71" t="s">
        <v>134</v>
      </c>
      <c r="C5" s="71"/>
      <c r="D5" s="71"/>
      <c r="E5" s="71"/>
      <c r="F5" s="71"/>
      <c r="G5" s="71"/>
    </row>
    <row r="6" spans="1:11" s="10" customFormat="1" ht="18.75" customHeight="1" x14ac:dyDescent="0.25">
      <c r="A6" s="69" t="s">
        <v>0</v>
      </c>
      <c r="B6" s="72" t="s">
        <v>81</v>
      </c>
      <c r="C6" s="74" t="s">
        <v>82</v>
      </c>
      <c r="D6" s="74"/>
      <c r="E6" s="75"/>
      <c r="F6" s="76" t="s">
        <v>83</v>
      </c>
      <c r="G6" s="76"/>
      <c r="H6" s="76"/>
      <c r="I6" s="69" t="s">
        <v>118</v>
      </c>
      <c r="J6" s="70"/>
    </row>
    <row r="7" spans="1:11" s="10" customFormat="1" ht="51.75" customHeight="1" x14ac:dyDescent="0.25">
      <c r="A7" s="69"/>
      <c r="B7" s="73"/>
      <c r="C7" s="13" t="s">
        <v>135</v>
      </c>
      <c r="D7" s="13" t="s">
        <v>136</v>
      </c>
      <c r="E7" s="13" t="s">
        <v>117</v>
      </c>
      <c r="F7" s="13" t="s">
        <v>137</v>
      </c>
      <c r="G7" s="13" t="s">
        <v>136</v>
      </c>
      <c r="H7" s="13" t="s">
        <v>117</v>
      </c>
      <c r="I7" s="13" t="s">
        <v>138</v>
      </c>
      <c r="J7" s="13" t="s">
        <v>139</v>
      </c>
    </row>
    <row r="8" spans="1:11" s="3" customFormat="1" ht="18.75" customHeight="1" x14ac:dyDescent="0.25">
      <c r="A8" s="19">
        <v>10000000</v>
      </c>
      <c r="B8" s="27" t="s">
        <v>48</v>
      </c>
      <c r="C8" s="56">
        <f>C9+C19+C42+C15+C12</f>
        <v>7357914</v>
      </c>
      <c r="D8" s="56">
        <f>D9+D19+D42+D15+D12</f>
        <v>10483079.649999999</v>
      </c>
      <c r="E8" s="43">
        <f t="shared" ref="E8:E41" si="0">IF(C8=0,0,ROUND(D8/C8*100,1))</f>
        <v>142.5</v>
      </c>
      <c r="F8" s="56">
        <f>F9+F19+F42+F15+F12</f>
        <v>0</v>
      </c>
      <c r="G8" s="56">
        <f>G9+G19+G42+G15+G12</f>
        <v>77732.320000000007</v>
      </c>
      <c r="H8" s="43">
        <f t="shared" ref="H8:H53" si="1">IF(F8=0,0,ROUND(G8/F8*100,1))</f>
        <v>0</v>
      </c>
      <c r="I8" s="63">
        <f t="shared" ref="I8:J14" si="2">F8+C8</f>
        <v>7357914</v>
      </c>
      <c r="J8" s="63">
        <f t="shared" si="2"/>
        <v>10560811.969999999</v>
      </c>
      <c r="K8" s="9"/>
    </row>
    <row r="9" spans="1:11" s="3" customFormat="1" ht="16.5" customHeight="1" x14ac:dyDescent="0.25">
      <c r="A9" s="20" t="s">
        <v>9</v>
      </c>
      <c r="B9" s="28" t="s">
        <v>49</v>
      </c>
      <c r="C9" s="64">
        <f>C11</f>
        <v>0</v>
      </c>
      <c r="D9" s="64">
        <f>D11</f>
        <v>1144</v>
      </c>
      <c r="E9" s="43">
        <f t="shared" si="0"/>
        <v>0</v>
      </c>
      <c r="F9" s="64">
        <f>F11</f>
        <v>0</v>
      </c>
      <c r="G9" s="64">
        <f>G11</f>
        <v>0</v>
      </c>
      <c r="H9" s="50">
        <f t="shared" si="1"/>
        <v>0</v>
      </c>
      <c r="I9" s="52">
        <f t="shared" si="2"/>
        <v>0</v>
      </c>
      <c r="J9" s="52">
        <f t="shared" si="2"/>
        <v>1144</v>
      </c>
    </row>
    <row r="10" spans="1:11" s="5" customFormat="1" ht="15.75" customHeight="1" x14ac:dyDescent="0.25">
      <c r="A10" s="21">
        <v>11020000</v>
      </c>
      <c r="B10" s="29" t="s">
        <v>50</v>
      </c>
      <c r="C10" s="49">
        <f>C11</f>
        <v>0</v>
      </c>
      <c r="D10" s="49">
        <f>D11</f>
        <v>1144</v>
      </c>
      <c r="E10" s="43">
        <f t="shared" si="0"/>
        <v>0</v>
      </c>
      <c r="F10" s="49">
        <f>F11</f>
        <v>0</v>
      </c>
      <c r="G10" s="49">
        <f>G11</f>
        <v>0</v>
      </c>
      <c r="H10" s="48">
        <f t="shared" si="1"/>
        <v>0</v>
      </c>
      <c r="I10" s="46">
        <f t="shared" si="2"/>
        <v>0</v>
      </c>
      <c r="J10" s="46">
        <f t="shared" si="2"/>
        <v>1144</v>
      </c>
    </row>
    <row r="11" spans="1:11" s="4" customFormat="1" ht="15" customHeight="1" x14ac:dyDescent="0.25">
      <c r="A11" s="22">
        <v>11020200</v>
      </c>
      <c r="B11" s="30" t="s">
        <v>51</v>
      </c>
      <c r="C11" s="41"/>
      <c r="D11" s="42">
        <v>1144</v>
      </c>
      <c r="E11" s="43">
        <f t="shared" si="0"/>
        <v>0</v>
      </c>
      <c r="F11" s="44">
        <v>0</v>
      </c>
      <c r="G11" s="44">
        <v>0</v>
      </c>
      <c r="H11" s="45">
        <f t="shared" si="1"/>
        <v>0</v>
      </c>
      <c r="I11" s="46">
        <f t="shared" si="2"/>
        <v>0</v>
      </c>
      <c r="J11" s="46">
        <f t="shared" si="2"/>
        <v>1144</v>
      </c>
    </row>
    <row r="12" spans="1:11" s="4" customFormat="1" ht="15" customHeight="1" x14ac:dyDescent="0.25">
      <c r="A12" s="20" t="s">
        <v>45</v>
      </c>
      <c r="B12" s="28" t="s">
        <v>52</v>
      </c>
      <c r="C12" s="41">
        <f>C13+C14</f>
        <v>0</v>
      </c>
      <c r="D12" s="41">
        <f>D13+D14</f>
        <v>43334.78</v>
      </c>
      <c r="E12" s="43">
        <f t="shared" si="0"/>
        <v>0</v>
      </c>
      <c r="F12" s="41">
        <f>F13+F14</f>
        <v>0</v>
      </c>
      <c r="G12" s="41">
        <f>G13+G14</f>
        <v>0</v>
      </c>
      <c r="H12" s="45">
        <f t="shared" si="1"/>
        <v>0</v>
      </c>
      <c r="I12" s="46">
        <f t="shared" si="2"/>
        <v>0</v>
      </c>
      <c r="J12" s="46">
        <f t="shared" si="2"/>
        <v>43334.78</v>
      </c>
    </row>
    <row r="13" spans="1:11" s="4" customFormat="1" ht="27" customHeight="1" x14ac:dyDescent="0.25">
      <c r="A13" s="22" t="s">
        <v>140</v>
      </c>
      <c r="B13" s="31" t="s">
        <v>141</v>
      </c>
      <c r="C13" s="41"/>
      <c r="D13" s="42">
        <v>43334.78</v>
      </c>
      <c r="E13" s="43">
        <f t="shared" si="0"/>
        <v>0</v>
      </c>
      <c r="F13" s="44">
        <v>0</v>
      </c>
      <c r="G13" s="44">
        <v>0</v>
      </c>
      <c r="H13" s="45">
        <f t="shared" si="1"/>
        <v>0</v>
      </c>
      <c r="I13" s="46">
        <f t="shared" si="2"/>
        <v>0</v>
      </c>
      <c r="J13" s="46">
        <f t="shared" si="2"/>
        <v>43334.78</v>
      </c>
    </row>
    <row r="14" spans="1:11" s="4" customFormat="1" ht="15" customHeight="1" x14ac:dyDescent="0.25">
      <c r="A14" s="21" t="s">
        <v>41</v>
      </c>
      <c r="B14" s="29" t="s">
        <v>53</v>
      </c>
      <c r="C14" s="41">
        <v>0</v>
      </c>
      <c r="D14" s="42">
        <v>0</v>
      </c>
      <c r="E14" s="43">
        <f t="shared" si="0"/>
        <v>0</v>
      </c>
      <c r="F14" s="44">
        <v>0</v>
      </c>
      <c r="G14" s="44">
        <v>0</v>
      </c>
      <c r="H14" s="45">
        <f t="shared" si="1"/>
        <v>0</v>
      </c>
      <c r="I14" s="46">
        <f t="shared" si="2"/>
        <v>0</v>
      </c>
      <c r="J14" s="46">
        <f t="shared" si="2"/>
        <v>0</v>
      </c>
    </row>
    <row r="15" spans="1:11" s="4" customFormat="1" ht="15" customHeight="1" x14ac:dyDescent="0.25">
      <c r="A15" s="20" t="s">
        <v>35</v>
      </c>
      <c r="B15" s="28" t="s">
        <v>54</v>
      </c>
      <c r="C15" s="65">
        <f>C16+C17+C18</f>
        <v>1900914</v>
      </c>
      <c r="D15" s="65">
        <f>D16+D17+D18</f>
        <v>625903.81000000006</v>
      </c>
      <c r="E15" s="50">
        <f t="shared" si="0"/>
        <v>32.9</v>
      </c>
      <c r="F15" s="65">
        <f>F16+F17+F18</f>
        <v>0</v>
      </c>
      <c r="G15" s="65">
        <f>G16+G17+G18</f>
        <v>0</v>
      </c>
      <c r="H15" s="50">
        <f t="shared" si="1"/>
        <v>0</v>
      </c>
      <c r="I15" s="46">
        <f>I16+I17+I18</f>
        <v>1900914</v>
      </c>
      <c r="J15" s="46">
        <f>J16+J17+J18</f>
        <v>625903.81000000006</v>
      </c>
    </row>
    <row r="16" spans="1:11" s="4" customFormat="1" ht="19.899999999999999" customHeight="1" x14ac:dyDescent="0.25">
      <c r="A16" s="22" t="s">
        <v>120</v>
      </c>
      <c r="B16" s="32" t="s">
        <v>122</v>
      </c>
      <c r="C16" s="41">
        <v>320000</v>
      </c>
      <c r="D16" s="42"/>
      <c r="E16" s="45">
        <f t="shared" si="0"/>
        <v>0</v>
      </c>
      <c r="F16" s="44">
        <v>0</v>
      </c>
      <c r="G16" s="44">
        <v>0</v>
      </c>
      <c r="H16" s="45">
        <f t="shared" si="1"/>
        <v>0</v>
      </c>
      <c r="I16" s="46">
        <f t="shared" ref="I16:I36" si="3">F16+C16</f>
        <v>320000</v>
      </c>
      <c r="J16" s="46">
        <f t="shared" ref="J16:J36" si="4">G16+D16</f>
        <v>0</v>
      </c>
    </row>
    <row r="17" spans="1:10" s="4" customFormat="1" ht="19.899999999999999" customHeight="1" x14ac:dyDescent="0.25">
      <c r="A17" s="22" t="s">
        <v>121</v>
      </c>
      <c r="B17" s="32" t="s">
        <v>122</v>
      </c>
      <c r="C17" s="41">
        <v>900763</v>
      </c>
      <c r="D17" s="42"/>
      <c r="E17" s="45">
        <f t="shared" si="0"/>
        <v>0</v>
      </c>
      <c r="F17" s="44">
        <v>0</v>
      </c>
      <c r="G17" s="44">
        <v>0</v>
      </c>
      <c r="H17" s="45">
        <f t="shared" si="1"/>
        <v>0</v>
      </c>
      <c r="I17" s="46">
        <f t="shared" si="3"/>
        <v>900763</v>
      </c>
      <c r="J17" s="46">
        <f t="shared" si="4"/>
        <v>0</v>
      </c>
    </row>
    <row r="18" spans="1:10" s="4" customFormat="1" ht="19.899999999999999" customHeight="1" x14ac:dyDescent="0.25">
      <c r="A18" s="22" t="s">
        <v>34</v>
      </c>
      <c r="B18" s="32" t="s">
        <v>55</v>
      </c>
      <c r="C18" s="41">
        <v>680151</v>
      </c>
      <c r="D18" s="42">
        <v>625903.81000000006</v>
      </c>
      <c r="E18" s="45">
        <f t="shared" si="0"/>
        <v>92</v>
      </c>
      <c r="F18" s="44">
        <v>0</v>
      </c>
      <c r="G18" s="44">
        <v>0</v>
      </c>
      <c r="H18" s="45">
        <f t="shared" si="1"/>
        <v>0</v>
      </c>
      <c r="I18" s="46">
        <f t="shared" si="3"/>
        <v>680151</v>
      </c>
      <c r="J18" s="46">
        <f t="shared" si="4"/>
        <v>625903.81000000006</v>
      </c>
    </row>
    <row r="19" spans="1:10" s="3" customFormat="1" ht="15.75" customHeight="1" x14ac:dyDescent="0.25">
      <c r="A19" s="20" t="s">
        <v>12</v>
      </c>
      <c r="B19" s="28" t="s">
        <v>56</v>
      </c>
      <c r="C19" s="65">
        <f>C20+C31+C37</f>
        <v>5457000</v>
      </c>
      <c r="D19" s="65">
        <f>D20+D31+D37</f>
        <v>9812697.0599999987</v>
      </c>
      <c r="E19" s="45">
        <f t="shared" si="0"/>
        <v>179.8</v>
      </c>
      <c r="F19" s="65">
        <f>F20+F31+F37</f>
        <v>0</v>
      </c>
      <c r="G19" s="65">
        <f>G20+G31+G37</f>
        <v>0</v>
      </c>
      <c r="H19" s="50">
        <f t="shared" si="1"/>
        <v>0</v>
      </c>
      <c r="I19" s="46">
        <f t="shared" si="3"/>
        <v>5457000</v>
      </c>
      <c r="J19" s="46">
        <f t="shared" si="4"/>
        <v>9812697.0599999987</v>
      </c>
    </row>
    <row r="20" spans="1:10" s="3" customFormat="1" ht="15.75" customHeight="1" x14ac:dyDescent="0.25">
      <c r="A20" s="21" t="s">
        <v>24</v>
      </c>
      <c r="B20" s="29" t="s">
        <v>57</v>
      </c>
      <c r="C20" s="65">
        <f>SUM(C21:C30)</f>
        <v>3027000</v>
      </c>
      <c r="D20" s="65">
        <f>SUM(D21:D30)</f>
        <v>6515561.5999999996</v>
      </c>
      <c r="E20" s="45">
        <f t="shared" si="0"/>
        <v>215.2</v>
      </c>
      <c r="F20" s="65">
        <f>SUM(F21:F30)</f>
        <v>0</v>
      </c>
      <c r="G20" s="65">
        <f>SUM(G21:G30)</f>
        <v>0</v>
      </c>
      <c r="H20" s="50">
        <f t="shared" si="1"/>
        <v>0</v>
      </c>
      <c r="I20" s="46">
        <f t="shared" si="3"/>
        <v>3027000</v>
      </c>
      <c r="J20" s="46">
        <f t="shared" si="4"/>
        <v>6515561.5999999996</v>
      </c>
    </row>
    <row r="21" spans="1:10" s="3" customFormat="1" ht="26.25" customHeight="1" x14ac:dyDescent="0.25">
      <c r="A21" s="22" t="s">
        <v>25</v>
      </c>
      <c r="B21" s="31" t="s">
        <v>58</v>
      </c>
      <c r="C21" s="41"/>
      <c r="D21" s="41">
        <v>3128.57</v>
      </c>
      <c r="E21" s="45">
        <f t="shared" si="0"/>
        <v>0</v>
      </c>
      <c r="F21" s="41">
        <v>0</v>
      </c>
      <c r="G21" s="41">
        <v>0</v>
      </c>
      <c r="H21" s="45">
        <f t="shared" si="1"/>
        <v>0</v>
      </c>
      <c r="I21" s="46">
        <f t="shared" si="3"/>
        <v>0</v>
      </c>
      <c r="J21" s="44">
        <f t="shared" si="4"/>
        <v>3128.57</v>
      </c>
    </row>
    <row r="22" spans="1:10" s="3" customFormat="1" ht="26.25" customHeight="1" x14ac:dyDescent="0.25">
      <c r="A22" s="22" t="s">
        <v>47</v>
      </c>
      <c r="B22" s="31" t="s">
        <v>59</v>
      </c>
      <c r="C22" s="41">
        <v>25000</v>
      </c>
      <c r="D22" s="41">
        <v>38175.61</v>
      </c>
      <c r="E22" s="45">
        <f t="shared" si="0"/>
        <v>152.69999999999999</v>
      </c>
      <c r="F22" s="41">
        <v>0</v>
      </c>
      <c r="G22" s="41">
        <v>0</v>
      </c>
      <c r="H22" s="45">
        <f t="shared" si="1"/>
        <v>0</v>
      </c>
      <c r="I22" s="46">
        <f t="shared" si="3"/>
        <v>25000</v>
      </c>
      <c r="J22" s="44">
        <f t="shared" si="4"/>
        <v>38175.61</v>
      </c>
    </row>
    <row r="23" spans="1:10" s="3" customFormat="1" ht="26.25" customHeight="1" x14ac:dyDescent="0.25">
      <c r="A23" s="22" t="s">
        <v>32</v>
      </c>
      <c r="B23" s="31" t="s">
        <v>60</v>
      </c>
      <c r="C23" s="41">
        <v>30000</v>
      </c>
      <c r="D23" s="41">
        <v>21495.03</v>
      </c>
      <c r="E23" s="45">
        <f t="shared" si="0"/>
        <v>71.7</v>
      </c>
      <c r="F23" s="41">
        <v>0</v>
      </c>
      <c r="G23" s="41">
        <v>0</v>
      </c>
      <c r="H23" s="45">
        <f t="shared" si="1"/>
        <v>0</v>
      </c>
      <c r="I23" s="46">
        <f t="shared" si="3"/>
        <v>30000</v>
      </c>
      <c r="J23" s="44">
        <f t="shared" si="4"/>
        <v>21495.03</v>
      </c>
    </row>
    <row r="24" spans="1:10" s="3" customFormat="1" ht="26.25" customHeight="1" x14ac:dyDescent="0.25">
      <c r="A24" s="22" t="s">
        <v>33</v>
      </c>
      <c r="B24" s="31" t="s">
        <v>61</v>
      </c>
      <c r="C24" s="41">
        <v>87000</v>
      </c>
      <c r="D24" s="41">
        <v>204209.13</v>
      </c>
      <c r="E24" s="45">
        <f t="shared" si="0"/>
        <v>234.7</v>
      </c>
      <c r="F24" s="41">
        <v>0</v>
      </c>
      <c r="G24" s="41">
        <v>0</v>
      </c>
      <c r="H24" s="45">
        <f t="shared" si="1"/>
        <v>0</v>
      </c>
      <c r="I24" s="46">
        <f t="shared" si="3"/>
        <v>87000</v>
      </c>
      <c r="J24" s="44">
        <f t="shared" si="4"/>
        <v>204209.13</v>
      </c>
    </row>
    <row r="25" spans="1:10" s="3" customFormat="1" ht="18.600000000000001" customHeight="1" x14ac:dyDescent="0.25">
      <c r="A25" s="22" t="s">
        <v>26</v>
      </c>
      <c r="B25" s="30" t="s">
        <v>62</v>
      </c>
      <c r="C25" s="41">
        <v>997000</v>
      </c>
      <c r="D25" s="41">
        <v>3999953.19</v>
      </c>
      <c r="E25" s="45">
        <f t="shared" si="0"/>
        <v>401.2</v>
      </c>
      <c r="F25" s="41">
        <v>0</v>
      </c>
      <c r="G25" s="41">
        <v>0</v>
      </c>
      <c r="H25" s="45">
        <f t="shared" si="1"/>
        <v>0</v>
      </c>
      <c r="I25" s="46">
        <f t="shared" si="3"/>
        <v>997000</v>
      </c>
      <c r="J25" s="44">
        <f t="shared" si="4"/>
        <v>3999953.19</v>
      </c>
    </row>
    <row r="26" spans="1:10" s="3" customFormat="1" ht="18.600000000000001" customHeight="1" x14ac:dyDescent="0.25">
      <c r="A26" s="22" t="s">
        <v>27</v>
      </c>
      <c r="B26" s="30" t="s">
        <v>63</v>
      </c>
      <c r="C26" s="41">
        <v>1520000</v>
      </c>
      <c r="D26" s="41">
        <v>1861803.92</v>
      </c>
      <c r="E26" s="45">
        <f t="shared" si="0"/>
        <v>122.5</v>
      </c>
      <c r="F26" s="41">
        <v>0</v>
      </c>
      <c r="G26" s="41">
        <v>0</v>
      </c>
      <c r="H26" s="45">
        <f t="shared" si="1"/>
        <v>0</v>
      </c>
      <c r="I26" s="46">
        <f t="shared" si="3"/>
        <v>1520000</v>
      </c>
      <c r="J26" s="44">
        <f t="shared" si="4"/>
        <v>1861803.92</v>
      </c>
    </row>
    <row r="27" spans="1:10" s="3" customFormat="1" ht="20.45" customHeight="1" x14ac:dyDescent="0.25">
      <c r="A27" s="22" t="s">
        <v>29</v>
      </c>
      <c r="B27" s="30" t="s">
        <v>64</v>
      </c>
      <c r="C27" s="41">
        <v>55000</v>
      </c>
      <c r="D27" s="41">
        <v>76112.31</v>
      </c>
      <c r="E27" s="45">
        <f t="shared" si="0"/>
        <v>138.4</v>
      </c>
      <c r="F27" s="41">
        <v>0</v>
      </c>
      <c r="G27" s="41">
        <v>0</v>
      </c>
      <c r="H27" s="45">
        <f t="shared" si="1"/>
        <v>0</v>
      </c>
      <c r="I27" s="46">
        <f t="shared" si="3"/>
        <v>55000</v>
      </c>
      <c r="J27" s="44">
        <f t="shared" si="4"/>
        <v>76112.31</v>
      </c>
    </row>
    <row r="28" spans="1:10" s="3" customFormat="1" ht="19.149999999999999" customHeight="1" x14ac:dyDescent="0.25">
      <c r="A28" s="22" t="s">
        <v>28</v>
      </c>
      <c r="B28" s="30" t="s">
        <v>65</v>
      </c>
      <c r="C28" s="41">
        <v>300000</v>
      </c>
      <c r="D28" s="41">
        <v>279433.84000000003</v>
      </c>
      <c r="E28" s="45">
        <f t="shared" si="0"/>
        <v>93.1</v>
      </c>
      <c r="F28" s="41">
        <v>0</v>
      </c>
      <c r="G28" s="41">
        <v>0</v>
      </c>
      <c r="H28" s="45">
        <f t="shared" si="1"/>
        <v>0</v>
      </c>
      <c r="I28" s="46">
        <f t="shared" si="3"/>
        <v>300000</v>
      </c>
      <c r="J28" s="44">
        <f t="shared" si="4"/>
        <v>279433.84000000003</v>
      </c>
    </row>
    <row r="29" spans="1:10" s="3" customFormat="1" ht="20.45" customHeight="1" x14ac:dyDescent="0.25">
      <c r="A29" s="22" t="s">
        <v>38</v>
      </c>
      <c r="B29" s="30" t="s">
        <v>66</v>
      </c>
      <c r="C29" s="41">
        <v>0</v>
      </c>
      <c r="D29" s="41"/>
      <c r="E29" s="45">
        <f t="shared" si="0"/>
        <v>0</v>
      </c>
      <c r="F29" s="41">
        <v>0</v>
      </c>
      <c r="G29" s="41">
        <v>0</v>
      </c>
      <c r="H29" s="45">
        <f t="shared" si="1"/>
        <v>0</v>
      </c>
      <c r="I29" s="46">
        <f t="shared" si="3"/>
        <v>0</v>
      </c>
      <c r="J29" s="44">
        <f t="shared" si="4"/>
        <v>0</v>
      </c>
    </row>
    <row r="30" spans="1:10" s="3" customFormat="1" ht="20.45" customHeight="1" x14ac:dyDescent="0.25">
      <c r="A30" s="22" t="s">
        <v>39</v>
      </c>
      <c r="B30" s="30" t="s">
        <v>67</v>
      </c>
      <c r="C30" s="41">
        <v>13000</v>
      </c>
      <c r="D30" s="41">
        <v>31250</v>
      </c>
      <c r="E30" s="45">
        <f t="shared" si="0"/>
        <v>240.4</v>
      </c>
      <c r="F30" s="41">
        <v>0</v>
      </c>
      <c r="G30" s="41">
        <v>0</v>
      </c>
      <c r="H30" s="45">
        <f t="shared" si="1"/>
        <v>0</v>
      </c>
      <c r="I30" s="46">
        <f t="shared" si="3"/>
        <v>13000</v>
      </c>
      <c r="J30" s="44">
        <f t="shared" si="4"/>
        <v>31250</v>
      </c>
    </row>
    <row r="31" spans="1:10" s="5" customFormat="1" ht="18.600000000000001" customHeight="1" x14ac:dyDescent="0.25">
      <c r="A31" s="21" t="s">
        <v>13</v>
      </c>
      <c r="B31" s="33" t="s">
        <v>119</v>
      </c>
      <c r="C31" s="66">
        <f>SUM(C32:C36)</f>
        <v>0</v>
      </c>
      <c r="D31" s="66">
        <f>SUM(D32:D36)</f>
        <v>0</v>
      </c>
      <c r="E31" s="43">
        <f t="shared" si="0"/>
        <v>0</v>
      </c>
      <c r="F31" s="66">
        <f>SUM(F32:F36)</f>
        <v>0</v>
      </c>
      <c r="G31" s="66">
        <f>SUM(G32:G36)</f>
        <v>0</v>
      </c>
      <c r="H31" s="48">
        <f t="shared" si="1"/>
        <v>0</v>
      </c>
      <c r="I31" s="46">
        <f t="shared" si="3"/>
        <v>0</v>
      </c>
      <c r="J31" s="46">
        <f t="shared" si="4"/>
        <v>0</v>
      </c>
    </row>
    <row r="32" spans="1:10" s="4" customFormat="1" ht="25.9" customHeight="1" x14ac:dyDescent="0.25">
      <c r="A32" s="22" t="s">
        <v>14</v>
      </c>
      <c r="B32" s="31" t="s">
        <v>68</v>
      </c>
      <c r="C32" s="47">
        <v>0</v>
      </c>
      <c r="D32" s="47">
        <v>0</v>
      </c>
      <c r="E32" s="48">
        <f t="shared" si="0"/>
        <v>0</v>
      </c>
      <c r="F32" s="44">
        <v>0</v>
      </c>
      <c r="G32" s="44">
        <v>0</v>
      </c>
      <c r="H32" s="45">
        <f t="shared" si="1"/>
        <v>0</v>
      </c>
      <c r="I32" s="46">
        <f t="shared" si="3"/>
        <v>0</v>
      </c>
      <c r="J32" s="46">
        <f t="shared" si="4"/>
        <v>0</v>
      </c>
    </row>
    <row r="33" spans="1:11" s="3" customFormat="1" ht="25.9" customHeight="1" x14ac:dyDescent="0.25">
      <c r="A33" s="22" t="s">
        <v>15</v>
      </c>
      <c r="B33" s="31" t="s">
        <v>69</v>
      </c>
      <c r="C33" s="41">
        <v>0</v>
      </c>
      <c r="D33" s="41">
        <v>0</v>
      </c>
      <c r="E33" s="48">
        <f t="shared" si="0"/>
        <v>0</v>
      </c>
      <c r="F33" s="44">
        <v>0</v>
      </c>
      <c r="G33" s="44">
        <v>0</v>
      </c>
      <c r="H33" s="45">
        <f t="shared" si="1"/>
        <v>0</v>
      </c>
      <c r="I33" s="46">
        <f t="shared" si="3"/>
        <v>0</v>
      </c>
      <c r="J33" s="46">
        <f t="shared" si="4"/>
        <v>0</v>
      </c>
      <c r="K33" s="4"/>
    </row>
    <row r="34" spans="1:11" s="3" customFormat="1" ht="28.15" customHeight="1" x14ac:dyDescent="0.25">
      <c r="A34" s="22" t="s">
        <v>16</v>
      </c>
      <c r="B34" s="31" t="s">
        <v>70</v>
      </c>
      <c r="C34" s="41">
        <v>0</v>
      </c>
      <c r="D34" s="41">
        <v>0</v>
      </c>
      <c r="E34" s="48">
        <f t="shared" si="0"/>
        <v>0</v>
      </c>
      <c r="F34" s="44">
        <v>0</v>
      </c>
      <c r="G34" s="44">
        <v>0</v>
      </c>
      <c r="H34" s="45">
        <f t="shared" si="1"/>
        <v>0</v>
      </c>
      <c r="I34" s="46">
        <f t="shared" si="3"/>
        <v>0</v>
      </c>
      <c r="J34" s="46">
        <f t="shared" si="4"/>
        <v>0</v>
      </c>
      <c r="K34" s="4"/>
    </row>
    <row r="35" spans="1:11" s="4" customFormat="1" ht="26.25" customHeight="1" x14ac:dyDescent="0.25">
      <c r="A35" s="22" t="s">
        <v>17</v>
      </c>
      <c r="B35" s="31" t="s">
        <v>71</v>
      </c>
      <c r="C35" s="41">
        <v>0</v>
      </c>
      <c r="D35" s="42">
        <v>0</v>
      </c>
      <c r="E35" s="48">
        <f t="shared" si="0"/>
        <v>0</v>
      </c>
      <c r="F35" s="44">
        <v>0</v>
      </c>
      <c r="G35" s="44">
        <v>0</v>
      </c>
      <c r="H35" s="45">
        <f t="shared" si="1"/>
        <v>0</v>
      </c>
      <c r="I35" s="46">
        <f t="shared" si="3"/>
        <v>0</v>
      </c>
      <c r="J35" s="46">
        <f t="shared" si="4"/>
        <v>0</v>
      </c>
    </row>
    <row r="36" spans="1:11" s="4" customFormat="1" ht="26.25" customHeight="1" x14ac:dyDescent="0.25">
      <c r="A36" s="22" t="s">
        <v>18</v>
      </c>
      <c r="B36" s="31" t="s">
        <v>72</v>
      </c>
      <c r="C36" s="41">
        <v>0</v>
      </c>
      <c r="D36" s="42">
        <v>0</v>
      </c>
      <c r="E36" s="48">
        <f t="shared" si="0"/>
        <v>0</v>
      </c>
      <c r="F36" s="44">
        <v>0</v>
      </c>
      <c r="G36" s="44">
        <v>0</v>
      </c>
      <c r="H36" s="48">
        <f t="shared" si="1"/>
        <v>0</v>
      </c>
      <c r="I36" s="46">
        <f t="shared" si="3"/>
        <v>0</v>
      </c>
      <c r="J36" s="46">
        <f t="shared" si="4"/>
        <v>0</v>
      </c>
    </row>
    <row r="37" spans="1:11" s="4" customFormat="1" ht="14.25" customHeight="1" x14ac:dyDescent="0.25">
      <c r="A37" s="21" t="s">
        <v>19</v>
      </c>
      <c r="B37" s="29" t="s">
        <v>73</v>
      </c>
      <c r="C37" s="49">
        <f>SUM(C38:C41)</f>
        <v>2430000</v>
      </c>
      <c r="D37" s="49">
        <f>SUM(D38:D41)</f>
        <v>3297135.46</v>
      </c>
      <c r="E37" s="43">
        <f t="shared" si="0"/>
        <v>135.69999999999999</v>
      </c>
      <c r="F37" s="49">
        <f>SUM(F38:F41)</f>
        <v>0</v>
      </c>
      <c r="G37" s="49">
        <f>SUM(G38:G41)</f>
        <v>0</v>
      </c>
      <c r="H37" s="48">
        <f t="shared" si="1"/>
        <v>0</v>
      </c>
      <c r="I37" s="49">
        <f>SUM(I38:I41)</f>
        <v>2430000</v>
      </c>
      <c r="J37" s="49">
        <f>SUM(J38:J41)</f>
        <v>3297135.46</v>
      </c>
    </row>
    <row r="38" spans="1:11" s="4" customFormat="1" ht="14.25" customHeight="1" x14ac:dyDescent="0.25">
      <c r="A38" s="22" t="s">
        <v>42</v>
      </c>
      <c r="B38" s="34" t="s">
        <v>74</v>
      </c>
      <c r="C38" s="49"/>
      <c r="D38" s="49"/>
      <c r="E38" s="43">
        <f t="shared" si="0"/>
        <v>0</v>
      </c>
      <c r="F38" s="49">
        <v>0</v>
      </c>
      <c r="G38" s="49">
        <v>0</v>
      </c>
      <c r="H38" s="48">
        <f t="shared" si="1"/>
        <v>0</v>
      </c>
      <c r="I38" s="46">
        <f t="shared" ref="I38:J41" si="5">F38+C38</f>
        <v>0</v>
      </c>
      <c r="J38" s="46">
        <f t="shared" si="5"/>
        <v>0</v>
      </c>
    </row>
    <row r="39" spans="1:11" s="4" customFormat="1" ht="14.25" customHeight="1" x14ac:dyDescent="0.25">
      <c r="A39" s="22" t="s">
        <v>20</v>
      </c>
      <c r="B39" s="34" t="s">
        <v>75</v>
      </c>
      <c r="C39" s="41">
        <v>490000</v>
      </c>
      <c r="D39" s="42">
        <v>674235.61</v>
      </c>
      <c r="E39" s="45">
        <f t="shared" si="0"/>
        <v>137.6</v>
      </c>
      <c r="F39" s="44">
        <v>0</v>
      </c>
      <c r="G39" s="44">
        <v>0</v>
      </c>
      <c r="H39" s="48">
        <f t="shared" si="1"/>
        <v>0</v>
      </c>
      <c r="I39" s="46">
        <f t="shared" si="5"/>
        <v>490000</v>
      </c>
      <c r="J39" s="46">
        <f t="shared" si="5"/>
        <v>674235.61</v>
      </c>
    </row>
    <row r="40" spans="1:11" s="4" customFormat="1" ht="15" customHeight="1" x14ac:dyDescent="0.25">
      <c r="A40" s="22" t="s">
        <v>21</v>
      </c>
      <c r="B40" s="34" t="s">
        <v>76</v>
      </c>
      <c r="C40" s="41">
        <v>1580000</v>
      </c>
      <c r="D40" s="42">
        <v>2212504.7000000002</v>
      </c>
      <c r="E40" s="45">
        <f t="shared" si="0"/>
        <v>140</v>
      </c>
      <c r="F40" s="44">
        <v>0</v>
      </c>
      <c r="G40" s="44">
        <v>0</v>
      </c>
      <c r="H40" s="48">
        <f t="shared" si="1"/>
        <v>0</v>
      </c>
      <c r="I40" s="46">
        <f t="shared" si="5"/>
        <v>1580000</v>
      </c>
      <c r="J40" s="46">
        <f t="shared" si="5"/>
        <v>2212504.7000000002</v>
      </c>
    </row>
    <row r="41" spans="1:11" s="4" customFormat="1" ht="29.45" customHeight="1" x14ac:dyDescent="0.25">
      <c r="A41" s="22" t="s">
        <v>30</v>
      </c>
      <c r="B41" s="31" t="s">
        <v>77</v>
      </c>
      <c r="C41" s="41">
        <v>360000</v>
      </c>
      <c r="D41" s="42">
        <v>410395.15</v>
      </c>
      <c r="E41" s="45">
        <f t="shared" si="0"/>
        <v>114</v>
      </c>
      <c r="F41" s="44">
        <v>0</v>
      </c>
      <c r="G41" s="44">
        <v>0</v>
      </c>
      <c r="H41" s="48">
        <f t="shared" si="1"/>
        <v>0</v>
      </c>
      <c r="I41" s="46">
        <f t="shared" si="5"/>
        <v>360000</v>
      </c>
      <c r="J41" s="46">
        <f t="shared" si="5"/>
        <v>410395.15</v>
      </c>
    </row>
    <row r="42" spans="1:11" s="4" customFormat="1" ht="14.25" customHeight="1" x14ac:dyDescent="0.25">
      <c r="A42" s="20" t="s">
        <v>22</v>
      </c>
      <c r="B42" s="28" t="s">
        <v>78</v>
      </c>
      <c r="C42" s="66">
        <f>C43+C47</f>
        <v>0</v>
      </c>
      <c r="D42" s="66">
        <f>D43+D47</f>
        <v>0</v>
      </c>
      <c r="E42" s="66">
        <f>E43</f>
        <v>0</v>
      </c>
      <c r="F42" s="66">
        <f>F43+F47</f>
        <v>0</v>
      </c>
      <c r="G42" s="66">
        <f>G43+G47</f>
        <v>77732.320000000007</v>
      </c>
      <c r="H42" s="48">
        <f t="shared" si="1"/>
        <v>0</v>
      </c>
      <c r="I42" s="66">
        <f>I43</f>
        <v>0</v>
      </c>
      <c r="J42" s="66">
        <f>J43</f>
        <v>77732.320000000007</v>
      </c>
    </row>
    <row r="43" spans="1:11" s="4" customFormat="1" ht="17.25" customHeight="1" x14ac:dyDescent="0.25">
      <c r="A43" s="21" t="s">
        <v>23</v>
      </c>
      <c r="B43" s="29" t="s">
        <v>79</v>
      </c>
      <c r="C43" s="42">
        <f>SUM(C44:C46)</f>
        <v>0</v>
      </c>
      <c r="D43" s="42">
        <f>SUM(D44:D46)</f>
        <v>0</v>
      </c>
      <c r="E43" s="42">
        <f>SUM(E44:E46)</f>
        <v>0</v>
      </c>
      <c r="F43" s="42">
        <f>SUM(F44:F46)</f>
        <v>0</v>
      </c>
      <c r="G43" s="42">
        <f>SUM(G44:G46)</f>
        <v>77732.320000000007</v>
      </c>
      <c r="H43" s="48">
        <f t="shared" si="1"/>
        <v>0</v>
      </c>
      <c r="I43" s="42">
        <f>SUM(I44:I46)</f>
        <v>0</v>
      </c>
      <c r="J43" s="42">
        <f>SUM(J44:J46)</f>
        <v>77732.320000000007</v>
      </c>
    </row>
    <row r="44" spans="1:11" s="4" customFormat="1" ht="18" customHeight="1" x14ac:dyDescent="0.25">
      <c r="A44" s="23">
        <v>19010100</v>
      </c>
      <c r="B44" s="31" t="s">
        <v>80</v>
      </c>
      <c r="C44" s="42">
        <v>0</v>
      </c>
      <c r="D44" s="42">
        <v>0</v>
      </c>
      <c r="E44" s="45">
        <f t="shared" ref="E44:E71" si="6">IF(C44=0,0,ROUND(D44/C44*100,1))</f>
        <v>0</v>
      </c>
      <c r="F44" s="47"/>
      <c r="G44" s="47">
        <v>11367.84</v>
      </c>
      <c r="H44" s="45">
        <f t="shared" si="1"/>
        <v>0</v>
      </c>
      <c r="I44" s="46">
        <f t="shared" ref="I44:I62" si="7">F44+C44</f>
        <v>0</v>
      </c>
      <c r="J44" s="46">
        <f t="shared" ref="J44:J62" si="8">G44+D44</f>
        <v>11367.84</v>
      </c>
    </row>
    <row r="45" spans="1:11" s="4" customFormat="1" ht="16.5" customHeight="1" x14ac:dyDescent="0.25">
      <c r="A45" s="23">
        <v>19010200</v>
      </c>
      <c r="B45" s="34" t="s">
        <v>84</v>
      </c>
      <c r="C45" s="42">
        <v>0</v>
      </c>
      <c r="D45" s="42">
        <v>0</v>
      </c>
      <c r="E45" s="45">
        <f t="shared" si="6"/>
        <v>0</v>
      </c>
      <c r="F45" s="47"/>
      <c r="G45" s="47">
        <v>5872.94</v>
      </c>
      <c r="H45" s="45">
        <f t="shared" si="1"/>
        <v>0</v>
      </c>
      <c r="I45" s="46">
        <f t="shared" si="7"/>
        <v>0</v>
      </c>
      <c r="J45" s="46">
        <f t="shared" si="8"/>
        <v>5872.94</v>
      </c>
    </row>
    <row r="46" spans="1:11" s="4" customFormat="1" ht="25.15" customHeight="1" x14ac:dyDescent="0.25">
      <c r="A46" s="23">
        <v>19010300</v>
      </c>
      <c r="B46" s="31" t="s">
        <v>85</v>
      </c>
      <c r="C46" s="42">
        <v>0</v>
      </c>
      <c r="D46" s="42">
        <v>0</v>
      </c>
      <c r="E46" s="45">
        <f t="shared" si="6"/>
        <v>0</v>
      </c>
      <c r="F46" s="47"/>
      <c r="G46" s="47">
        <v>60491.54</v>
      </c>
      <c r="H46" s="45">
        <f t="shared" si="1"/>
        <v>0</v>
      </c>
      <c r="I46" s="46">
        <f t="shared" si="7"/>
        <v>0</v>
      </c>
      <c r="J46" s="46">
        <f t="shared" si="8"/>
        <v>60491.54</v>
      </c>
    </row>
    <row r="47" spans="1:11" s="4" customFormat="1" ht="19.899999999999999" customHeight="1" x14ac:dyDescent="0.25">
      <c r="A47" s="40">
        <v>19090100</v>
      </c>
      <c r="B47" s="31" t="s">
        <v>123</v>
      </c>
      <c r="C47" s="42">
        <v>0</v>
      </c>
      <c r="D47" s="42">
        <v>0</v>
      </c>
      <c r="E47" s="45">
        <f t="shared" si="6"/>
        <v>0</v>
      </c>
      <c r="F47" s="47">
        <v>0</v>
      </c>
      <c r="G47" s="47">
        <v>0</v>
      </c>
      <c r="H47" s="45">
        <f t="shared" si="1"/>
        <v>0</v>
      </c>
      <c r="I47" s="46">
        <f t="shared" si="7"/>
        <v>0</v>
      </c>
      <c r="J47" s="46">
        <f t="shared" si="8"/>
        <v>0</v>
      </c>
    </row>
    <row r="48" spans="1:11" s="3" customFormat="1" ht="16.5" customHeight="1" x14ac:dyDescent="0.25">
      <c r="A48" s="19">
        <v>20000000</v>
      </c>
      <c r="B48" s="27" t="s">
        <v>86</v>
      </c>
      <c r="C48" s="56">
        <f>C56+C51+C66+C72+C50</f>
        <v>510110</v>
      </c>
      <c r="D48" s="56">
        <f>D56+D51+D66+D72+D50</f>
        <v>813740.17999999993</v>
      </c>
      <c r="E48" s="45">
        <f t="shared" si="6"/>
        <v>159.5</v>
      </c>
      <c r="F48" s="56">
        <f>F56+F51+F55+F66+F72</f>
        <v>447077</v>
      </c>
      <c r="G48" s="56">
        <f>G56+G51+G55+G66+G72</f>
        <v>314844.65000000002</v>
      </c>
      <c r="H48" s="43">
        <f t="shared" si="1"/>
        <v>70.400000000000006</v>
      </c>
      <c r="I48" s="46">
        <f t="shared" si="7"/>
        <v>957187</v>
      </c>
      <c r="J48" s="46">
        <f t="shared" si="8"/>
        <v>1128584.83</v>
      </c>
      <c r="K48" s="9"/>
    </row>
    <row r="49" spans="1:11" s="3" customFormat="1" ht="16.5" customHeight="1" x14ac:dyDescent="0.25">
      <c r="A49" s="20" t="s">
        <v>31</v>
      </c>
      <c r="B49" s="28" t="s">
        <v>87</v>
      </c>
      <c r="C49" s="65">
        <f>C50+C51+C55</f>
        <v>31610</v>
      </c>
      <c r="D49" s="65">
        <f>D50+D51+D55</f>
        <v>39501.599999999999</v>
      </c>
      <c r="E49" s="45">
        <f t="shared" si="6"/>
        <v>125</v>
      </c>
      <c r="F49" s="65">
        <f>F50+F51+F55</f>
        <v>0</v>
      </c>
      <c r="G49" s="65">
        <f>G50+G51+G55</f>
        <v>0</v>
      </c>
      <c r="H49" s="50">
        <f t="shared" si="1"/>
        <v>0</v>
      </c>
      <c r="I49" s="46">
        <f t="shared" si="7"/>
        <v>31610</v>
      </c>
      <c r="J49" s="46">
        <f t="shared" si="8"/>
        <v>39501.599999999999</v>
      </c>
      <c r="K49" s="9"/>
    </row>
    <row r="50" spans="1:11" s="3" customFormat="1" ht="25.5" customHeight="1" x14ac:dyDescent="0.25">
      <c r="A50" s="22" t="s">
        <v>40</v>
      </c>
      <c r="B50" s="31" t="s">
        <v>88</v>
      </c>
      <c r="C50" s="42">
        <v>0</v>
      </c>
      <c r="D50" s="41"/>
      <c r="E50" s="45">
        <f t="shared" si="6"/>
        <v>0</v>
      </c>
      <c r="F50" s="41">
        <v>0</v>
      </c>
      <c r="G50" s="41">
        <v>0</v>
      </c>
      <c r="H50" s="45">
        <f t="shared" si="1"/>
        <v>0</v>
      </c>
      <c r="I50" s="46">
        <f t="shared" si="7"/>
        <v>0</v>
      </c>
      <c r="J50" s="46">
        <f t="shared" si="8"/>
        <v>0</v>
      </c>
      <c r="K50" s="9"/>
    </row>
    <row r="51" spans="1:11" s="3" customFormat="1" ht="16.5" customHeight="1" x14ac:dyDescent="0.25">
      <c r="A51" s="20" t="s">
        <v>7</v>
      </c>
      <c r="B51" s="29" t="s">
        <v>89</v>
      </c>
      <c r="C51" s="65">
        <f>C52+C53+C54</f>
        <v>31610</v>
      </c>
      <c r="D51" s="65">
        <f>D52+D53+D54</f>
        <v>39501.599999999999</v>
      </c>
      <c r="E51" s="45">
        <f t="shared" si="6"/>
        <v>125</v>
      </c>
      <c r="F51" s="65">
        <f>F52</f>
        <v>0</v>
      </c>
      <c r="G51" s="65">
        <f>G52</f>
        <v>0</v>
      </c>
      <c r="H51" s="50">
        <f t="shared" si="1"/>
        <v>0</v>
      </c>
      <c r="I51" s="46">
        <f t="shared" si="7"/>
        <v>31610</v>
      </c>
      <c r="J51" s="46">
        <f t="shared" si="8"/>
        <v>39501.599999999999</v>
      </c>
    </row>
    <row r="52" spans="1:11" s="4" customFormat="1" ht="15.75" customHeight="1" x14ac:dyDescent="0.25">
      <c r="A52" s="22" t="s">
        <v>6</v>
      </c>
      <c r="B52" s="35" t="s">
        <v>90</v>
      </c>
      <c r="C52" s="42">
        <v>6000</v>
      </c>
      <c r="D52" s="42">
        <v>6641.33</v>
      </c>
      <c r="E52" s="45">
        <f t="shared" si="6"/>
        <v>110.7</v>
      </c>
      <c r="F52" s="44">
        <v>0</v>
      </c>
      <c r="G52" s="44">
        <v>0</v>
      </c>
      <c r="H52" s="45">
        <f t="shared" si="1"/>
        <v>0</v>
      </c>
      <c r="I52" s="46">
        <f t="shared" si="7"/>
        <v>6000</v>
      </c>
      <c r="J52" s="46">
        <f t="shared" si="8"/>
        <v>6641.33</v>
      </c>
    </row>
    <row r="53" spans="1:11" s="4" customFormat="1" ht="18" customHeight="1" x14ac:dyDescent="0.25">
      <c r="A53" s="22" t="s">
        <v>8</v>
      </c>
      <c r="B53" s="35" t="s">
        <v>91</v>
      </c>
      <c r="C53" s="42"/>
      <c r="D53" s="42"/>
      <c r="E53" s="45">
        <f t="shared" si="6"/>
        <v>0</v>
      </c>
      <c r="F53" s="44">
        <v>0</v>
      </c>
      <c r="G53" s="44">
        <v>0</v>
      </c>
      <c r="H53" s="45">
        <f t="shared" si="1"/>
        <v>0</v>
      </c>
      <c r="I53" s="46">
        <f t="shared" si="7"/>
        <v>0</v>
      </c>
      <c r="J53" s="46">
        <f t="shared" si="8"/>
        <v>0</v>
      </c>
    </row>
    <row r="54" spans="1:11" s="4" customFormat="1" ht="25.15" customHeight="1" x14ac:dyDescent="0.25">
      <c r="A54" s="22" t="s">
        <v>44</v>
      </c>
      <c r="B54" s="36" t="s">
        <v>92</v>
      </c>
      <c r="C54" s="42">
        <v>25610</v>
      </c>
      <c r="D54" s="42">
        <v>32860.269999999997</v>
      </c>
      <c r="E54" s="45">
        <f t="shared" si="6"/>
        <v>128.30000000000001</v>
      </c>
      <c r="F54" s="44">
        <v>0</v>
      </c>
      <c r="G54" s="44">
        <v>0</v>
      </c>
      <c r="H54" s="45">
        <v>0</v>
      </c>
      <c r="I54" s="46">
        <f t="shared" si="7"/>
        <v>25610</v>
      </c>
      <c r="J54" s="46">
        <f t="shared" si="8"/>
        <v>32860.269999999997</v>
      </c>
    </row>
    <row r="55" spans="1:11" s="4" customFormat="1" ht="24" customHeight="1" x14ac:dyDescent="0.25">
      <c r="A55" s="22" t="s">
        <v>11</v>
      </c>
      <c r="B55" s="33" t="s">
        <v>93</v>
      </c>
      <c r="C55" s="42">
        <v>0</v>
      </c>
      <c r="D55" s="42"/>
      <c r="E55" s="45">
        <f t="shared" si="6"/>
        <v>0</v>
      </c>
      <c r="F55" s="44">
        <v>0</v>
      </c>
      <c r="G55" s="44">
        <v>0</v>
      </c>
      <c r="H55" s="45">
        <f>IF(F55=0,0,ROUND(G55/F55*100,1))</f>
        <v>0</v>
      </c>
      <c r="I55" s="46">
        <f t="shared" si="7"/>
        <v>0</v>
      </c>
      <c r="J55" s="46">
        <f t="shared" si="8"/>
        <v>0</v>
      </c>
    </row>
    <row r="56" spans="1:11" s="3" customFormat="1" ht="17.25" customHeight="1" x14ac:dyDescent="0.25">
      <c r="A56" s="20">
        <v>22000000</v>
      </c>
      <c r="B56" s="28" t="s">
        <v>94</v>
      </c>
      <c r="C56" s="65">
        <f>C61+C63+C57</f>
        <v>478500</v>
      </c>
      <c r="D56" s="65">
        <f>D61+D63+D57</f>
        <v>647273.37</v>
      </c>
      <c r="E56" s="45">
        <f t="shared" si="6"/>
        <v>135.30000000000001</v>
      </c>
      <c r="F56" s="65">
        <f>F61+F63</f>
        <v>0</v>
      </c>
      <c r="G56" s="65">
        <f>G61+G63</f>
        <v>0</v>
      </c>
      <c r="H56" s="50">
        <f>IF(F56=0,0,ROUND(G56/F56*100,1))</f>
        <v>0</v>
      </c>
      <c r="I56" s="52">
        <f t="shared" si="7"/>
        <v>478500</v>
      </c>
      <c r="J56" s="52">
        <f t="shared" si="8"/>
        <v>647273.37</v>
      </c>
    </row>
    <row r="57" spans="1:11" s="3" customFormat="1" ht="17.25" customHeight="1" x14ac:dyDescent="0.25">
      <c r="A57" s="20" t="s">
        <v>37</v>
      </c>
      <c r="B57" s="37" t="s">
        <v>95</v>
      </c>
      <c r="C57" s="65">
        <f>C59+C60+C58</f>
        <v>420000</v>
      </c>
      <c r="D57" s="65">
        <f>D59+D60+D58</f>
        <v>564186.59</v>
      </c>
      <c r="E57" s="43">
        <f t="shared" si="6"/>
        <v>134.30000000000001</v>
      </c>
      <c r="F57" s="65">
        <f>F59</f>
        <v>0</v>
      </c>
      <c r="G57" s="65">
        <f>G59</f>
        <v>0</v>
      </c>
      <c r="H57" s="50">
        <f>IF(F57=0,0,ROUND(G57/F57*100,1))</f>
        <v>0</v>
      </c>
      <c r="I57" s="52">
        <f t="shared" si="7"/>
        <v>420000</v>
      </c>
      <c r="J57" s="52">
        <f t="shared" si="8"/>
        <v>564186.59</v>
      </c>
    </row>
    <row r="58" spans="1:11" s="3" customFormat="1" ht="25.9" customHeight="1" x14ac:dyDescent="0.25">
      <c r="A58" s="22" t="s">
        <v>116</v>
      </c>
      <c r="B58" s="31" t="s">
        <v>115</v>
      </c>
      <c r="C58" s="41"/>
      <c r="D58" s="41">
        <v>2900</v>
      </c>
      <c r="E58" s="45">
        <f t="shared" si="6"/>
        <v>0</v>
      </c>
      <c r="F58" s="41">
        <v>0</v>
      </c>
      <c r="G58" s="41">
        <v>0</v>
      </c>
      <c r="H58" s="48">
        <v>0</v>
      </c>
      <c r="I58" s="46">
        <f t="shared" si="7"/>
        <v>0</v>
      </c>
      <c r="J58" s="46">
        <f t="shared" si="8"/>
        <v>2900</v>
      </c>
    </row>
    <row r="59" spans="1:11" s="3" customFormat="1" ht="17.25" customHeight="1" x14ac:dyDescent="0.25">
      <c r="A59" s="22" t="s">
        <v>36</v>
      </c>
      <c r="B59" s="30" t="s">
        <v>96</v>
      </c>
      <c r="C59" s="41">
        <v>410000</v>
      </c>
      <c r="D59" s="41">
        <f>294307.3+264799.29</f>
        <v>559106.59</v>
      </c>
      <c r="E59" s="45">
        <f t="shared" si="6"/>
        <v>136.4</v>
      </c>
      <c r="F59" s="41">
        <v>0</v>
      </c>
      <c r="G59" s="41">
        <v>0</v>
      </c>
      <c r="H59" s="48">
        <v>0</v>
      </c>
      <c r="I59" s="46">
        <f t="shared" si="7"/>
        <v>410000</v>
      </c>
      <c r="J59" s="46">
        <f t="shared" si="8"/>
        <v>559106.59</v>
      </c>
    </row>
    <row r="60" spans="1:11" s="3" customFormat="1" ht="17.25" customHeight="1" x14ac:dyDescent="0.25">
      <c r="A60" s="22" t="s">
        <v>43</v>
      </c>
      <c r="B60" s="30" t="s">
        <v>97</v>
      </c>
      <c r="C60" s="41">
        <v>10000</v>
      </c>
      <c r="D60" s="41">
        <v>2180</v>
      </c>
      <c r="E60" s="45">
        <f t="shared" si="6"/>
        <v>21.8</v>
      </c>
      <c r="F60" s="41">
        <v>0</v>
      </c>
      <c r="G60" s="41">
        <v>0</v>
      </c>
      <c r="H60" s="45">
        <f>IF(F60=0,0,ROUND(G60/F60*100,1))</f>
        <v>0</v>
      </c>
      <c r="I60" s="46">
        <f t="shared" si="7"/>
        <v>10000</v>
      </c>
      <c r="J60" s="46">
        <f t="shared" si="8"/>
        <v>2180</v>
      </c>
    </row>
    <row r="61" spans="1:11" s="5" customFormat="1" ht="28.15" customHeight="1" x14ac:dyDescent="0.25">
      <c r="A61" s="21" t="s">
        <v>1</v>
      </c>
      <c r="B61" s="33" t="s">
        <v>98</v>
      </c>
      <c r="C61" s="49">
        <f>C62</f>
        <v>39500</v>
      </c>
      <c r="D61" s="49">
        <f>D62</f>
        <v>55039.54</v>
      </c>
      <c r="E61" s="45">
        <f t="shared" si="6"/>
        <v>139.30000000000001</v>
      </c>
      <c r="F61" s="49">
        <f>F62</f>
        <v>0</v>
      </c>
      <c r="G61" s="49">
        <f>G62</f>
        <v>0</v>
      </c>
      <c r="H61" s="48">
        <f>IF(F61=0,0,ROUND(G61/F61*100,1))</f>
        <v>0</v>
      </c>
      <c r="I61" s="46">
        <f t="shared" si="7"/>
        <v>39500</v>
      </c>
      <c r="J61" s="46">
        <f t="shared" si="8"/>
        <v>55039.54</v>
      </c>
    </row>
    <row r="62" spans="1:11" s="4" customFormat="1" ht="25.5" customHeight="1" x14ac:dyDescent="0.25">
      <c r="A62" s="22">
        <v>22080400</v>
      </c>
      <c r="B62" s="31" t="s">
        <v>99</v>
      </c>
      <c r="C62" s="41">
        <v>39500</v>
      </c>
      <c r="D62" s="42">
        <v>55039.54</v>
      </c>
      <c r="E62" s="45">
        <f t="shared" si="6"/>
        <v>139.30000000000001</v>
      </c>
      <c r="F62" s="44">
        <v>0</v>
      </c>
      <c r="G62" s="44">
        <v>0</v>
      </c>
      <c r="H62" s="45">
        <f>IF(F62=0,0,ROUND(G62/F62*100,1))</f>
        <v>0</v>
      </c>
      <c r="I62" s="46">
        <f t="shared" si="7"/>
        <v>39500</v>
      </c>
      <c r="J62" s="46">
        <f t="shared" si="8"/>
        <v>55039.54</v>
      </c>
    </row>
    <row r="63" spans="1:11" s="5" customFormat="1" ht="14.25" customHeight="1" x14ac:dyDescent="0.25">
      <c r="A63" s="21">
        <v>22090000</v>
      </c>
      <c r="B63" s="29" t="s">
        <v>100</v>
      </c>
      <c r="C63" s="49">
        <f>SUM(C64:C65)</f>
        <v>19000</v>
      </c>
      <c r="D63" s="49">
        <f>SUM(D64:D65)</f>
        <v>28047.239999999998</v>
      </c>
      <c r="E63" s="45">
        <f t="shared" si="6"/>
        <v>147.6</v>
      </c>
      <c r="F63" s="49">
        <f>SUM(F64:F65)</f>
        <v>0</v>
      </c>
      <c r="G63" s="49">
        <f>SUM(G64:G65)</f>
        <v>0</v>
      </c>
      <c r="H63" s="49">
        <f>SUM(H64:H65)</f>
        <v>0</v>
      </c>
      <c r="I63" s="49">
        <f>SUM(I64:I65)</f>
        <v>19000</v>
      </c>
      <c r="J63" s="49">
        <f>SUM(J64:J65)</f>
        <v>28047.239999999998</v>
      </c>
    </row>
    <row r="64" spans="1:11" s="4" customFormat="1" ht="27" customHeight="1" x14ac:dyDescent="0.25">
      <c r="A64" s="22">
        <v>22090100</v>
      </c>
      <c r="B64" s="36" t="s">
        <v>101</v>
      </c>
      <c r="C64" s="41">
        <v>8000</v>
      </c>
      <c r="D64" s="42">
        <v>11429.74</v>
      </c>
      <c r="E64" s="45">
        <f t="shared" si="6"/>
        <v>142.9</v>
      </c>
      <c r="F64" s="44">
        <v>0</v>
      </c>
      <c r="G64" s="44">
        <v>0</v>
      </c>
      <c r="H64" s="45">
        <f t="shared" ref="H64:H73" si="9">IF(F64=0,0,ROUND(G64/F64*100,1))</f>
        <v>0</v>
      </c>
      <c r="I64" s="46">
        <f t="shared" ref="I64:J69" si="10">F64+C64</f>
        <v>8000</v>
      </c>
      <c r="J64" s="46">
        <f t="shared" si="10"/>
        <v>11429.74</v>
      </c>
    </row>
    <row r="65" spans="1:10" s="4" customFormat="1" ht="24.6" customHeight="1" x14ac:dyDescent="0.25">
      <c r="A65" s="22">
        <v>22090400</v>
      </c>
      <c r="B65" s="36" t="s">
        <v>102</v>
      </c>
      <c r="C65" s="41">
        <v>11000</v>
      </c>
      <c r="D65" s="42">
        <v>16617.5</v>
      </c>
      <c r="E65" s="45">
        <f t="shared" si="6"/>
        <v>151.1</v>
      </c>
      <c r="F65" s="44">
        <v>0</v>
      </c>
      <c r="G65" s="44">
        <v>0</v>
      </c>
      <c r="H65" s="45">
        <f t="shared" si="9"/>
        <v>0</v>
      </c>
      <c r="I65" s="46">
        <f t="shared" si="10"/>
        <v>11000</v>
      </c>
      <c r="J65" s="46">
        <f t="shared" si="10"/>
        <v>16617.5</v>
      </c>
    </row>
    <row r="66" spans="1:10" s="3" customFormat="1" ht="17.45" customHeight="1" x14ac:dyDescent="0.25">
      <c r="A66" s="20">
        <v>24000000</v>
      </c>
      <c r="B66" s="28" t="s">
        <v>103</v>
      </c>
      <c r="C66" s="65">
        <f>C67+C68+C71+C70</f>
        <v>0</v>
      </c>
      <c r="D66" s="65">
        <f>D67+D68+D71+D70</f>
        <v>126965.21</v>
      </c>
      <c r="E66" s="50">
        <f t="shared" si="6"/>
        <v>0</v>
      </c>
      <c r="F66" s="65">
        <f>F67+F68+F71+F70</f>
        <v>0</v>
      </c>
      <c r="G66" s="65">
        <f>G67+G68+G71+G70</f>
        <v>6311.25</v>
      </c>
      <c r="H66" s="50">
        <f t="shared" si="9"/>
        <v>0</v>
      </c>
      <c r="I66" s="46">
        <f t="shared" si="10"/>
        <v>0</v>
      </c>
      <c r="J66" s="46">
        <f t="shared" si="10"/>
        <v>133276.46000000002</v>
      </c>
    </row>
    <row r="67" spans="1:10" s="4" customFormat="1" ht="72" hidden="1" customHeight="1" x14ac:dyDescent="0.25">
      <c r="A67" s="22">
        <v>24030000</v>
      </c>
      <c r="B67" s="38"/>
      <c r="C67" s="41">
        <v>0</v>
      </c>
      <c r="D67" s="42">
        <v>0</v>
      </c>
      <c r="E67" s="50">
        <f t="shared" si="6"/>
        <v>0</v>
      </c>
      <c r="F67" s="44">
        <v>0</v>
      </c>
      <c r="G67" s="44">
        <v>0</v>
      </c>
      <c r="H67" s="45">
        <f t="shared" si="9"/>
        <v>0</v>
      </c>
      <c r="I67" s="46">
        <f t="shared" si="10"/>
        <v>0</v>
      </c>
      <c r="J67" s="46">
        <f t="shared" si="10"/>
        <v>0</v>
      </c>
    </row>
    <row r="68" spans="1:10" s="5" customFormat="1" ht="18.600000000000001" customHeight="1" x14ac:dyDescent="0.25">
      <c r="A68" s="21">
        <v>24060000</v>
      </c>
      <c r="B68" s="29" t="s">
        <v>89</v>
      </c>
      <c r="C68" s="66">
        <f>C69</f>
        <v>0</v>
      </c>
      <c r="D68" s="66">
        <f>D69</f>
        <v>126965.21</v>
      </c>
      <c r="E68" s="50">
        <f t="shared" si="6"/>
        <v>0</v>
      </c>
      <c r="F68" s="66">
        <f>F69</f>
        <v>0</v>
      </c>
      <c r="G68" s="66">
        <f>G69</f>
        <v>0</v>
      </c>
      <c r="H68" s="48">
        <f t="shared" si="9"/>
        <v>0</v>
      </c>
      <c r="I68" s="46">
        <f t="shared" si="10"/>
        <v>0</v>
      </c>
      <c r="J68" s="46">
        <f t="shared" si="10"/>
        <v>126965.21</v>
      </c>
    </row>
    <row r="69" spans="1:10" s="4" customFormat="1" ht="15" customHeight="1" x14ac:dyDescent="0.25">
      <c r="A69" s="22">
        <v>24060300</v>
      </c>
      <c r="B69" s="35" t="s">
        <v>89</v>
      </c>
      <c r="C69" s="42">
        <v>0</v>
      </c>
      <c r="D69" s="42">
        <v>126965.21</v>
      </c>
      <c r="E69" s="50">
        <f t="shared" si="6"/>
        <v>0</v>
      </c>
      <c r="F69" s="44">
        <v>0</v>
      </c>
      <c r="G69" s="44">
        <v>0</v>
      </c>
      <c r="H69" s="45">
        <f t="shared" si="9"/>
        <v>0</v>
      </c>
      <c r="I69" s="46">
        <f t="shared" si="10"/>
        <v>0</v>
      </c>
      <c r="J69" s="46">
        <f t="shared" si="10"/>
        <v>126965.21</v>
      </c>
    </row>
    <row r="70" spans="1:10" s="4" customFormat="1" ht="36" customHeight="1" x14ac:dyDescent="0.25">
      <c r="A70" s="22" t="s">
        <v>132</v>
      </c>
      <c r="B70" s="36" t="s">
        <v>131</v>
      </c>
      <c r="C70" s="42">
        <v>0</v>
      </c>
      <c r="D70" s="42"/>
      <c r="E70" s="50">
        <f t="shared" si="6"/>
        <v>0</v>
      </c>
      <c r="F70" s="44">
        <v>0</v>
      </c>
      <c r="G70" s="44">
        <v>0</v>
      </c>
      <c r="H70" s="45">
        <f t="shared" si="9"/>
        <v>0</v>
      </c>
      <c r="I70" s="46"/>
      <c r="J70" s="46"/>
    </row>
    <row r="71" spans="1:10" s="4" customFormat="1" ht="19.149999999999999" customHeight="1" x14ac:dyDescent="0.25">
      <c r="A71" s="22" t="s">
        <v>46</v>
      </c>
      <c r="B71" s="30" t="s">
        <v>104</v>
      </c>
      <c r="C71" s="42">
        <v>0</v>
      </c>
      <c r="D71" s="42"/>
      <c r="E71" s="50">
        <f t="shared" si="6"/>
        <v>0</v>
      </c>
      <c r="F71" s="44">
        <v>0</v>
      </c>
      <c r="G71" s="44">
        <v>6311.25</v>
      </c>
      <c r="H71" s="45">
        <f t="shared" si="9"/>
        <v>0</v>
      </c>
      <c r="I71" s="46">
        <f t="shared" ref="I71:I84" si="11">F71+C71</f>
        <v>0</v>
      </c>
      <c r="J71" s="46">
        <f t="shared" ref="J71:J84" si="12">G71+D71</f>
        <v>6311.25</v>
      </c>
    </row>
    <row r="72" spans="1:10" s="3" customFormat="1" ht="18" customHeight="1" x14ac:dyDescent="0.25">
      <c r="A72" s="20">
        <v>25000000</v>
      </c>
      <c r="B72" s="28" t="s">
        <v>105</v>
      </c>
      <c r="C72" s="51">
        <v>0</v>
      </c>
      <c r="D72" s="51">
        <v>0</v>
      </c>
      <c r="E72" s="41">
        <v>0</v>
      </c>
      <c r="F72" s="52">
        <v>447077</v>
      </c>
      <c r="G72" s="52">
        <f>279987.88+4463.58+3651.7+11781.6+8648.64</f>
        <v>308533.40000000002</v>
      </c>
      <c r="H72" s="50">
        <f t="shared" si="9"/>
        <v>69</v>
      </c>
      <c r="I72" s="46">
        <f t="shared" si="11"/>
        <v>447077</v>
      </c>
      <c r="J72" s="46">
        <f t="shared" si="12"/>
        <v>308533.40000000002</v>
      </c>
    </row>
    <row r="73" spans="1:10" s="3" customFormat="1" ht="17.25" customHeight="1" x14ac:dyDescent="0.25">
      <c r="A73" s="20" t="s">
        <v>2</v>
      </c>
      <c r="B73" s="27" t="s">
        <v>106</v>
      </c>
      <c r="C73" s="67">
        <f>C74+C77</f>
        <v>0</v>
      </c>
      <c r="D73" s="67">
        <f>D74+D77</f>
        <v>0</v>
      </c>
      <c r="E73" s="41">
        <v>0</v>
      </c>
      <c r="F73" s="67">
        <f>F74+F77</f>
        <v>0</v>
      </c>
      <c r="G73" s="67">
        <f>G74+G77</f>
        <v>11597.72</v>
      </c>
      <c r="H73" s="50">
        <f t="shared" si="9"/>
        <v>0</v>
      </c>
      <c r="I73" s="46">
        <f t="shared" si="11"/>
        <v>0</v>
      </c>
      <c r="J73" s="46">
        <f t="shared" si="12"/>
        <v>11597.72</v>
      </c>
    </row>
    <row r="74" spans="1:10" s="5" customFormat="1" ht="17.25" customHeight="1" x14ac:dyDescent="0.25">
      <c r="A74" s="21" t="s">
        <v>3</v>
      </c>
      <c r="B74" s="28" t="s">
        <v>107</v>
      </c>
      <c r="C74" s="67">
        <f>C76+C75</f>
        <v>0</v>
      </c>
      <c r="D74" s="67">
        <f>D76+D75</f>
        <v>0</v>
      </c>
      <c r="E74" s="67">
        <f>E76+E75+E76</f>
        <v>0</v>
      </c>
      <c r="F74" s="67">
        <f>F76+F75</f>
        <v>0</v>
      </c>
      <c r="G74" s="67">
        <f>G76+G75</f>
        <v>0</v>
      </c>
      <c r="H74" s="67">
        <f>H76+H75+H76</f>
        <v>0</v>
      </c>
      <c r="I74" s="46">
        <f t="shared" si="11"/>
        <v>0</v>
      </c>
      <c r="J74" s="46">
        <f t="shared" si="12"/>
        <v>0</v>
      </c>
    </row>
    <row r="75" spans="1:10" s="5" customFormat="1" ht="37.9" customHeight="1" x14ac:dyDescent="0.25">
      <c r="A75" s="21" t="s">
        <v>10</v>
      </c>
      <c r="B75" s="39" t="s">
        <v>108</v>
      </c>
      <c r="C75" s="53">
        <v>0</v>
      </c>
      <c r="D75" s="53"/>
      <c r="E75" s="48">
        <f>IF(C75=0,0,ROUND(D75/C75*100,1))</f>
        <v>0</v>
      </c>
      <c r="F75" s="46">
        <v>0</v>
      </c>
      <c r="G75" s="46">
        <v>0</v>
      </c>
      <c r="H75" s="48">
        <f t="shared" ref="H75:H85" si="13">IF(F75=0,0,ROUND(G75/F75*100,1))</f>
        <v>0</v>
      </c>
      <c r="I75" s="46">
        <f t="shared" si="11"/>
        <v>0</v>
      </c>
      <c r="J75" s="46">
        <f t="shared" si="12"/>
        <v>0</v>
      </c>
    </row>
    <row r="76" spans="1:10" s="4" customFormat="1" ht="27.75" customHeight="1" x14ac:dyDescent="0.25">
      <c r="A76" s="22">
        <v>31030000</v>
      </c>
      <c r="B76" s="31" t="s">
        <v>109</v>
      </c>
      <c r="C76" s="54">
        <v>0</v>
      </c>
      <c r="D76" s="55">
        <v>0</v>
      </c>
      <c r="E76" s="41">
        <v>0</v>
      </c>
      <c r="F76" s="44">
        <v>0</v>
      </c>
      <c r="G76" s="44">
        <v>0</v>
      </c>
      <c r="H76" s="48">
        <f t="shared" si="13"/>
        <v>0</v>
      </c>
      <c r="I76" s="46">
        <f t="shared" si="11"/>
        <v>0</v>
      </c>
      <c r="J76" s="46">
        <f t="shared" si="12"/>
        <v>0</v>
      </c>
    </row>
    <row r="77" spans="1:10" s="5" customFormat="1" ht="17.25" customHeight="1" x14ac:dyDescent="0.25">
      <c r="A77" s="21" t="s">
        <v>4</v>
      </c>
      <c r="B77" s="28" t="s">
        <v>110</v>
      </c>
      <c r="C77" s="52">
        <v>0</v>
      </c>
      <c r="D77" s="52">
        <v>0</v>
      </c>
      <c r="E77" s="56">
        <v>0</v>
      </c>
      <c r="F77" s="52">
        <v>0</v>
      </c>
      <c r="G77" s="52">
        <v>11597.72</v>
      </c>
      <c r="H77" s="50">
        <f t="shared" si="13"/>
        <v>0</v>
      </c>
      <c r="I77" s="52">
        <f t="shared" si="11"/>
        <v>0</v>
      </c>
      <c r="J77" s="52">
        <f t="shared" si="12"/>
        <v>11597.72</v>
      </c>
    </row>
    <row r="78" spans="1:10" s="4" customFormat="1" ht="18" customHeight="1" x14ac:dyDescent="0.25">
      <c r="A78" s="24"/>
      <c r="B78" s="27" t="s">
        <v>114</v>
      </c>
      <c r="C78" s="63">
        <f>C8+C48+C73</f>
        <v>7868024</v>
      </c>
      <c r="D78" s="63">
        <f>D8+D48+D73</f>
        <v>11296819.829999998</v>
      </c>
      <c r="E78" s="45">
        <f t="shared" ref="E78:E85" si="14">IF(C78=0,0,ROUND(D78/C78*100,1))</f>
        <v>143.6</v>
      </c>
      <c r="F78" s="63">
        <f>F8+F48+F73</f>
        <v>447077</v>
      </c>
      <c r="G78" s="63">
        <f>G8+G48+G73</f>
        <v>404174.69</v>
      </c>
      <c r="H78" s="45">
        <f t="shared" si="13"/>
        <v>90.4</v>
      </c>
      <c r="I78" s="46">
        <f t="shared" si="11"/>
        <v>8315101</v>
      </c>
      <c r="J78" s="46">
        <f t="shared" si="12"/>
        <v>11700994.519999998</v>
      </c>
    </row>
    <row r="79" spans="1:10" s="6" customFormat="1" ht="15.75" customHeight="1" x14ac:dyDescent="0.25">
      <c r="A79" s="19" t="s">
        <v>5</v>
      </c>
      <c r="B79" s="27" t="s">
        <v>111</v>
      </c>
      <c r="C79" s="63">
        <f>C80</f>
        <v>8678806</v>
      </c>
      <c r="D79" s="63">
        <f>D80</f>
        <v>8678806</v>
      </c>
      <c r="E79" s="45">
        <f t="shared" si="14"/>
        <v>100</v>
      </c>
      <c r="F79" s="63">
        <f>F80</f>
        <v>0</v>
      </c>
      <c r="G79" s="63">
        <f>G80</f>
        <v>0</v>
      </c>
      <c r="H79" s="43">
        <f t="shared" si="13"/>
        <v>0</v>
      </c>
      <c r="I79" s="46">
        <f t="shared" si="11"/>
        <v>8678806</v>
      </c>
      <c r="J79" s="46">
        <f t="shared" si="12"/>
        <v>8678806</v>
      </c>
    </row>
    <row r="80" spans="1:10" s="6" customFormat="1" ht="16.5" customHeight="1" x14ac:dyDescent="0.25">
      <c r="A80" s="19">
        <v>41000000</v>
      </c>
      <c r="B80" s="28" t="s">
        <v>112</v>
      </c>
      <c r="C80" s="68">
        <f>C81+C83</f>
        <v>8678806</v>
      </c>
      <c r="D80" s="68">
        <f>D81+D83</f>
        <v>8678806</v>
      </c>
      <c r="E80" s="45">
        <f t="shared" si="14"/>
        <v>100</v>
      </c>
      <c r="F80" s="68">
        <f>F81+F83</f>
        <v>0</v>
      </c>
      <c r="G80" s="68">
        <f>G81+G83</f>
        <v>0</v>
      </c>
      <c r="H80" s="43">
        <f t="shared" si="13"/>
        <v>0</v>
      </c>
      <c r="I80" s="46">
        <f t="shared" si="11"/>
        <v>8678806</v>
      </c>
      <c r="J80" s="46">
        <f t="shared" si="12"/>
        <v>8678806</v>
      </c>
    </row>
    <row r="81" spans="1:11" s="3" customFormat="1" ht="15.75" customHeight="1" x14ac:dyDescent="0.25">
      <c r="A81" s="20" t="s">
        <v>125</v>
      </c>
      <c r="B81" s="28" t="s">
        <v>126</v>
      </c>
      <c r="C81" s="52">
        <f>SUM(C82:C82)</f>
        <v>8678806</v>
      </c>
      <c r="D81" s="52">
        <f>SUM(D82:D82)</f>
        <v>8678806</v>
      </c>
      <c r="E81" s="45">
        <f t="shared" si="14"/>
        <v>100</v>
      </c>
      <c r="F81" s="52">
        <f>F82</f>
        <v>0</v>
      </c>
      <c r="G81" s="52">
        <f>G82</f>
        <v>0</v>
      </c>
      <c r="H81" s="50">
        <f t="shared" si="13"/>
        <v>0</v>
      </c>
      <c r="I81" s="46">
        <f t="shared" si="11"/>
        <v>8678806</v>
      </c>
      <c r="J81" s="46">
        <f t="shared" si="12"/>
        <v>8678806</v>
      </c>
    </row>
    <row r="82" spans="1:11" s="4" customFormat="1" ht="19.899999999999999" customHeight="1" x14ac:dyDescent="0.25">
      <c r="A82" s="25">
        <v>41040400</v>
      </c>
      <c r="B82" s="30" t="s">
        <v>124</v>
      </c>
      <c r="C82" s="44">
        <v>8678806</v>
      </c>
      <c r="D82" s="44">
        <v>8678806</v>
      </c>
      <c r="E82" s="45">
        <f t="shared" si="14"/>
        <v>100</v>
      </c>
      <c r="F82" s="44">
        <v>0</v>
      </c>
      <c r="G82" s="44">
        <v>0</v>
      </c>
      <c r="H82" s="45">
        <f t="shared" si="13"/>
        <v>0</v>
      </c>
      <c r="I82" s="46">
        <f t="shared" si="11"/>
        <v>8678806</v>
      </c>
      <c r="J82" s="46">
        <f t="shared" si="12"/>
        <v>8678806</v>
      </c>
    </row>
    <row r="83" spans="1:11" s="3" customFormat="1" ht="17.25" customHeight="1" x14ac:dyDescent="0.25">
      <c r="A83" s="20" t="s">
        <v>128</v>
      </c>
      <c r="B83" s="28" t="s">
        <v>127</v>
      </c>
      <c r="C83" s="52">
        <f>SUM(C84:C84)</f>
        <v>0</v>
      </c>
      <c r="D83" s="52">
        <f>SUM(D84:D84)</f>
        <v>0</v>
      </c>
      <c r="E83" s="45">
        <f t="shared" si="14"/>
        <v>0</v>
      </c>
      <c r="F83" s="52">
        <f>SUM(F84:F84)</f>
        <v>0</v>
      </c>
      <c r="G83" s="52">
        <f>SUM(G84:G84)</f>
        <v>0</v>
      </c>
      <c r="H83" s="50">
        <f t="shared" si="13"/>
        <v>0</v>
      </c>
      <c r="I83" s="46">
        <f t="shared" si="11"/>
        <v>0</v>
      </c>
      <c r="J83" s="46">
        <f t="shared" si="12"/>
        <v>0</v>
      </c>
    </row>
    <row r="84" spans="1:11" s="4" customFormat="1" ht="17.25" customHeight="1" x14ac:dyDescent="0.25">
      <c r="A84" s="22" t="s">
        <v>130</v>
      </c>
      <c r="B84" s="35" t="s">
        <v>129</v>
      </c>
      <c r="C84" s="44">
        <v>0</v>
      </c>
      <c r="D84" s="44"/>
      <c r="E84" s="45">
        <f t="shared" si="14"/>
        <v>0</v>
      </c>
      <c r="F84" s="44">
        <v>0</v>
      </c>
      <c r="G84" s="44">
        <v>0</v>
      </c>
      <c r="H84" s="45">
        <f t="shared" si="13"/>
        <v>0</v>
      </c>
      <c r="I84" s="46">
        <f t="shared" si="11"/>
        <v>0</v>
      </c>
      <c r="J84" s="46">
        <f t="shared" si="12"/>
        <v>0</v>
      </c>
    </row>
    <row r="85" spans="1:11" s="7" customFormat="1" ht="16.5" customHeight="1" x14ac:dyDescent="0.3">
      <c r="A85" s="26"/>
      <c r="B85" s="14" t="s">
        <v>113</v>
      </c>
      <c r="C85" s="63">
        <f>C78+C79</f>
        <v>16546830</v>
      </c>
      <c r="D85" s="63">
        <f>D78+D79</f>
        <v>19975625.829999998</v>
      </c>
      <c r="E85" s="43">
        <f t="shared" si="14"/>
        <v>120.7</v>
      </c>
      <c r="F85" s="63">
        <f>F78+F79</f>
        <v>447077</v>
      </c>
      <c r="G85" s="63">
        <f>G78+G79</f>
        <v>404174.69</v>
      </c>
      <c r="H85" s="43">
        <f t="shared" si="13"/>
        <v>90.4</v>
      </c>
      <c r="I85" s="63">
        <f>I78+I79</f>
        <v>16993907</v>
      </c>
      <c r="J85" s="63">
        <f>J78+J79</f>
        <v>20379800.519999996</v>
      </c>
    </row>
    <row r="86" spans="1:11" s="62" customFormat="1" ht="16.5" customHeight="1" x14ac:dyDescent="0.3">
      <c r="A86" s="58"/>
      <c r="B86" s="59"/>
      <c r="C86" s="60"/>
      <c r="D86" s="60"/>
      <c r="E86" s="61"/>
      <c r="F86" s="60"/>
      <c r="G86" s="60"/>
      <c r="H86" s="61"/>
      <c r="I86" s="60"/>
      <c r="J86" s="60"/>
    </row>
    <row r="87" spans="1:11" s="62" customFormat="1" ht="16.5" customHeight="1" x14ac:dyDescent="0.3">
      <c r="A87" s="57" t="s">
        <v>142</v>
      </c>
      <c r="B87" s="59"/>
      <c r="C87" s="60"/>
      <c r="D87" s="60"/>
      <c r="E87" s="61"/>
      <c r="F87" s="60"/>
      <c r="G87" s="60"/>
      <c r="H87" s="61"/>
      <c r="I87" s="60"/>
      <c r="J87" s="60"/>
    </row>
    <row r="88" spans="1:11" s="8" customFormat="1" ht="20.100000000000001" customHeight="1" x14ac:dyDescent="0.3">
      <c r="A88" s="57" t="s">
        <v>143</v>
      </c>
      <c r="B88" s="6"/>
      <c r="C88" s="17" t="s">
        <v>144</v>
      </c>
      <c r="D88" s="17"/>
      <c r="E88" s="17"/>
      <c r="F88" s="17"/>
      <c r="G88" s="18"/>
      <c r="H88" s="15"/>
      <c r="I88" s="16"/>
      <c r="J88" s="16"/>
    </row>
    <row r="89" spans="1:11" ht="20.100000000000001" customHeight="1" x14ac:dyDescent="0.2">
      <c r="C89" s="12"/>
      <c r="D89" s="12"/>
      <c r="E89" s="12"/>
      <c r="F89" s="12"/>
      <c r="G89" s="12"/>
      <c r="H89" s="12"/>
      <c r="I89" s="12"/>
      <c r="J89" s="12"/>
      <c r="K89" s="2"/>
    </row>
    <row r="90" spans="1:11" ht="20.100000000000001" customHeight="1" x14ac:dyDescent="0.2">
      <c r="C90" s="12"/>
      <c r="D90" s="12"/>
      <c r="E90" s="12"/>
      <c r="F90" s="12"/>
      <c r="G90" s="12"/>
      <c r="H90" s="12"/>
      <c r="I90" s="12"/>
      <c r="J90" s="12"/>
      <c r="K90" s="2"/>
    </row>
    <row r="91" spans="1:11" ht="20.100000000000001" customHeight="1" x14ac:dyDescent="0.2">
      <c r="C91" s="12"/>
      <c r="D91" s="12"/>
      <c r="E91" s="12"/>
      <c r="F91" s="12"/>
      <c r="G91" s="12"/>
      <c r="H91" s="12"/>
      <c r="I91" s="12"/>
      <c r="J91" s="12"/>
      <c r="K91" s="2"/>
    </row>
    <row r="92" spans="1:11" ht="20.100000000000001" customHeight="1" x14ac:dyDescent="0.2">
      <c r="C92" s="12"/>
      <c r="D92" s="12"/>
      <c r="E92" s="12"/>
      <c r="F92" s="12"/>
      <c r="G92" s="12"/>
      <c r="H92" s="12"/>
      <c r="I92" s="12"/>
      <c r="J92" s="12"/>
      <c r="K92" s="2"/>
    </row>
    <row r="93" spans="1:11" ht="20.100000000000001" customHeight="1" x14ac:dyDescent="0.2">
      <c r="C93" s="12"/>
      <c r="D93" s="12"/>
      <c r="E93" s="12"/>
      <c r="F93" s="12"/>
      <c r="G93" s="12"/>
      <c r="H93" s="12"/>
      <c r="I93" s="12"/>
      <c r="J93" s="12"/>
      <c r="K93" s="2"/>
    </row>
    <row r="94" spans="1:11" ht="20.100000000000001" customHeight="1" x14ac:dyDescent="0.2">
      <c r="C94" s="2"/>
      <c r="D94" s="2"/>
      <c r="E94" s="2"/>
      <c r="F94" s="2"/>
      <c r="G94" s="2"/>
      <c r="H94" s="2"/>
      <c r="I94" s="2"/>
      <c r="J94" s="2"/>
      <c r="K94" s="2"/>
    </row>
    <row r="95" spans="1:11" ht="20.100000000000001" customHeight="1" x14ac:dyDescent="0.2">
      <c r="C95" s="2"/>
      <c r="D95" s="2"/>
      <c r="E95" s="2"/>
      <c r="F95" s="2"/>
      <c r="G95" s="2"/>
      <c r="H95" s="2"/>
      <c r="I95" s="2"/>
      <c r="J95" s="2"/>
      <c r="K95" s="2"/>
    </row>
    <row r="96" spans="1:11" ht="20.100000000000001" customHeight="1" x14ac:dyDescent="0.2">
      <c r="C96" s="2"/>
      <c r="D96" s="2"/>
      <c r="E96" s="2"/>
      <c r="F96" s="2"/>
      <c r="G96" s="2"/>
      <c r="H96" s="2"/>
      <c r="I96" s="2"/>
      <c r="J96" s="2"/>
      <c r="K96" s="2"/>
    </row>
    <row r="97" spans="3:11" ht="20.100000000000001" customHeight="1" x14ac:dyDescent="0.2">
      <c r="C97" s="2"/>
      <c r="D97" s="2"/>
      <c r="E97" s="2"/>
      <c r="F97" s="2"/>
      <c r="G97" s="2"/>
      <c r="H97" s="2"/>
      <c r="I97" s="2"/>
      <c r="J97" s="2"/>
      <c r="K97" s="2"/>
    </row>
    <row r="98" spans="3:11" ht="20.100000000000001" customHeight="1" x14ac:dyDescent="0.2">
      <c r="C98" s="2"/>
      <c r="D98" s="2"/>
      <c r="E98" s="2"/>
      <c r="F98" s="2"/>
      <c r="G98" s="2"/>
      <c r="H98" s="2"/>
      <c r="I98" s="2"/>
      <c r="J98" s="2"/>
      <c r="K98" s="2"/>
    </row>
    <row r="99" spans="3:11" ht="20.100000000000001" customHeight="1" x14ac:dyDescent="0.2">
      <c r="C99" s="2"/>
      <c r="D99" s="2"/>
      <c r="E99" s="2"/>
      <c r="F99" s="2"/>
      <c r="G99" s="2"/>
      <c r="H99" s="2"/>
      <c r="I99" s="2"/>
      <c r="J99" s="2"/>
      <c r="K99" s="2"/>
    </row>
    <row r="100" spans="3:11" ht="20.100000000000001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6">
    <mergeCell ref="I6:J6"/>
    <mergeCell ref="B5:G5"/>
    <mergeCell ref="A6:A7"/>
    <mergeCell ref="B6:B7"/>
    <mergeCell ref="C6:E6"/>
    <mergeCell ref="F6:H6"/>
  </mergeCells>
  <phoneticPr fontId="0" type="noConversion"/>
  <printOptions horizontalCentered="1"/>
  <pageMargins left="0.51181102362204722" right="0.11811023622047245" top="0.78740157480314965" bottom="0.23622047244094491" header="0.27559055118110237" footer="0.15748031496062992"/>
  <pageSetup paperSize="9" scale="60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1кв. 2019</vt:lpstr>
      <vt:lpstr>'1кв. 2019'!Заголовки_для_печати</vt:lpstr>
      <vt:lpstr>'1кв. 2019'!Область_печати</vt:lpstr>
      <vt:lpstr>'1кв. 2019'!Область_печати_ИМ</vt:lpstr>
    </vt:vector>
  </TitlesOfParts>
  <Company>Microsoft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Gates</dc:creator>
  <cp:lastModifiedBy>Виталий</cp:lastModifiedBy>
  <cp:lastPrinted>2019-06-25T07:24:43Z</cp:lastPrinted>
  <dcterms:created xsi:type="dcterms:W3CDTF">2001-10-10T11:40:44Z</dcterms:created>
  <dcterms:modified xsi:type="dcterms:W3CDTF">2019-07-19T07:11:15Z</dcterms:modified>
</cp:coreProperties>
</file>