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овая папка (2)\Штатные расписания по Д-С\"/>
    </mc:Choice>
  </mc:AlternateContent>
  <bookViews>
    <workbookView xWindow="195" yWindow="15" windowWidth="10365" windowHeight="8040"/>
  </bookViews>
  <sheets>
    <sheet name="01" sheetId="38" r:id="rId1"/>
  </sheets>
  <definedNames>
    <definedName name="_xlnm.Print_Titles" localSheetId="0">'01'!$21:$23</definedName>
  </definedNames>
  <calcPr calcId="162913" fullCalcOnLoad="1"/>
</workbook>
</file>

<file path=xl/calcChain.xml><?xml version="1.0" encoding="utf-8"?>
<calcChain xmlns="http://schemas.openxmlformats.org/spreadsheetml/2006/main">
  <c r="O24" i="38" l="1"/>
  <c r="I34" i="38"/>
  <c r="I42" i="38" s="1"/>
  <c r="F24" i="38"/>
  <c r="G24" i="38" s="1"/>
  <c r="H24" i="38"/>
  <c r="H42" i="38" s="1"/>
  <c r="F25" i="38"/>
  <c r="N25" i="38" s="1"/>
  <c r="F26" i="38"/>
  <c r="M26" i="38"/>
  <c r="G26" i="38" s="1"/>
  <c r="P26" i="38" s="1"/>
  <c r="H26" i="38"/>
  <c r="F27" i="38"/>
  <c r="G27" i="38" s="1"/>
  <c r="H27" i="38"/>
  <c r="F28" i="38"/>
  <c r="G28" i="38" s="1"/>
  <c r="H28" i="38"/>
  <c r="F29" i="38"/>
  <c r="G29" i="38" s="1"/>
  <c r="H29" i="38"/>
  <c r="F30" i="38"/>
  <c r="G30" i="38" s="1"/>
  <c r="H30" i="38"/>
  <c r="F31" i="38"/>
  <c r="G31" i="38" s="1"/>
  <c r="H31" i="38"/>
  <c r="F32" i="38"/>
  <c r="J32" i="38" s="1"/>
  <c r="P32" i="38" s="1"/>
  <c r="F33" i="38"/>
  <c r="J33" i="38"/>
  <c r="P33" i="38" s="1"/>
  <c r="F34" i="38"/>
  <c r="P34" i="38" s="1"/>
  <c r="F35" i="38"/>
  <c r="L35" i="38" s="1"/>
  <c r="F36" i="38"/>
  <c r="L36" i="38"/>
  <c r="P36" i="38" s="1"/>
  <c r="F37" i="38"/>
  <c r="P37" i="38" s="1"/>
  <c r="F38" i="38"/>
  <c r="L38" i="38" s="1"/>
  <c r="P38" i="38" s="1"/>
  <c r="F39" i="38"/>
  <c r="P39" i="38"/>
  <c r="F40" i="38"/>
  <c r="P40" i="38"/>
  <c r="F41" i="38"/>
  <c r="K41" i="38"/>
  <c r="P41" i="38" s="1"/>
  <c r="C42" i="38"/>
  <c r="O42" i="38"/>
  <c r="P35" i="38" l="1"/>
  <c r="L42" i="38"/>
  <c r="G25" i="38"/>
  <c r="N42" i="38"/>
  <c r="G42" i="38"/>
  <c r="M42" i="38"/>
  <c r="K42" i="38"/>
  <c r="F42" i="38"/>
  <c r="P31" i="38"/>
  <c r="P30" i="38"/>
  <c r="P29" i="38"/>
  <c r="P28" i="38"/>
  <c r="P27" i="38"/>
  <c r="J25" i="38"/>
  <c r="J42" i="38" s="1"/>
  <c r="P24" i="38"/>
  <c r="P25" i="38" l="1"/>
  <c r="P42" i="38" s="1"/>
</calcChain>
</file>

<file path=xl/sharedStrings.xml><?xml version="1.0" encoding="utf-8"?>
<sst xmlns="http://schemas.openxmlformats.org/spreadsheetml/2006/main" count="85" uniqueCount="82">
  <si>
    <t>Назва структурного підрозділу та посад</t>
  </si>
  <si>
    <t>Кількість штатних посад</t>
  </si>
  <si>
    <t>Доплати (грн.)</t>
  </si>
  <si>
    <t>Надбавки (грн.)</t>
  </si>
  <si>
    <t>Фонд заробітної плати на місяць (грн.)</t>
  </si>
  <si>
    <t>Всього:</t>
  </si>
  <si>
    <t xml:space="preserve">  штатних одиниць</t>
  </si>
  <si>
    <t>(ініціали і прізвище)</t>
  </si>
  <si>
    <t>М.П.</t>
  </si>
  <si>
    <t>(назва установи, організації)</t>
  </si>
  <si>
    <t>(підпис)</t>
  </si>
  <si>
    <t>(ініціали і прізвіще)</t>
  </si>
  <si>
    <t>Вихователь -методист</t>
  </si>
  <si>
    <t>Підсобний робітник</t>
  </si>
  <si>
    <t>Кастелянка</t>
  </si>
  <si>
    <t>Машиніст із прання білизни</t>
  </si>
  <si>
    <t>Слюсар-електромонтер</t>
  </si>
  <si>
    <t>Двірник</t>
  </si>
  <si>
    <t>35%нічні</t>
  </si>
  <si>
    <t>Сторож</t>
  </si>
  <si>
    <t>Погоджено:</t>
  </si>
  <si>
    <t>Практичний психолог</t>
  </si>
  <si>
    <t>Вихователь</t>
  </si>
  <si>
    <t xml:space="preserve">Помічник вихователя для дітей віком до 3-х років </t>
  </si>
  <si>
    <t xml:space="preserve">Помічник вихователя для дітей віком від 3-х років </t>
  </si>
  <si>
    <t>Кухар</t>
  </si>
  <si>
    <t>Т.Г.Тимошенко</t>
  </si>
  <si>
    <t>Підмінний вихователь</t>
  </si>
  <si>
    <t>6гр. 1яс.гр.  5дошк.гр.</t>
  </si>
  <si>
    <t>Завідувач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</si>
  <si>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</si>
  <si>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</si>
  <si>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</si>
  <si>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</si>
  <si>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</si>
  <si>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</si>
  <si>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</si>
  <si>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</si>
  <si>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</si>
  <si>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Сестра медична старша</t>
  </si>
  <si>
    <t>Завідувач господарства</t>
  </si>
  <si>
    <t>Розряд</t>
  </si>
  <si>
    <t>10% за дез-засоб.</t>
  </si>
  <si>
    <t xml:space="preserve"> выслуга років</t>
  </si>
  <si>
    <t>12%шкідл.</t>
  </si>
  <si>
    <t>За кількість дітей 3%</t>
  </si>
  <si>
    <t>Музичний керівник</t>
  </si>
  <si>
    <t>(число, місяць, рік)</t>
  </si>
  <si>
    <t>20% престиж.пед.праці</t>
  </si>
  <si>
    <t>штат у кількості</t>
  </si>
  <si>
    <t>(підпис керівника)</t>
  </si>
  <si>
    <t>І.В.Чубар</t>
  </si>
  <si>
    <t>за звання (10%)</t>
  </si>
  <si>
    <t>за старш. (10%)</t>
  </si>
  <si>
    <t>ЗАТВЕРДЖЕНО</t>
  </si>
  <si>
    <t>Наказ Міністерства фінансів України</t>
  </si>
  <si>
    <t>28 січня 2002 року №57</t>
  </si>
  <si>
    <t>(у редакції наказу Міністерства фінансів України</t>
  </si>
  <si>
    <t>від 26 листопада 2012 року №1220)</t>
  </si>
  <si>
    <t>(посада)</t>
  </si>
  <si>
    <t>ЗАТВЕРДЖУЮ</t>
  </si>
  <si>
    <t>Посадовий оклад (грн.)</t>
  </si>
  <si>
    <t>Фонд заробітної плати на місяць за посадовими окладами  (грн.)</t>
  </si>
  <si>
    <t>№ з/п</t>
  </si>
  <si>
    <t>Асистент вихователя</t>
  </si>
  <si>
    <t>34,6</t>
  </si>
  <si>
    <t>Додаток 4</t>
  </si>
  <si>
    <t>В.о начальника управління освіти,сім’ї, молоді та спорту Волноваської райдержадміністрації</t>
  </si>
  <si>
    <t>за складність 50%</t>
  </si>
  <si>
    <t>з місячним фондом заробітної плати 152088,94грн.</t>
  </si>
  <si>
    <t>сто п'ятдесят дві тисячі вісімдесят вісім грн.94 коп.</t>
  </si>
  <si>
    <t>11</t>
  </si>
  <si>
    <t>14</t>
  </si>
  <si>
    <t>15</t>
  </si>
  <si>
    <t>16</t>
  </si>
  <si>
    <t>ШТАТНИЙ РОЗПИС НА  2019 РіК</t>
  </si>
  <si>
    <t xml:space="preserve">Волноваський ДНЗ (ясла-сад) №8 "Теремок"  </t>
  </si>
  <si>
    <t>з 01.04.2019</t>
  </si>
  <si>
    <t>Керівник військово - цивільної адміністрації</t>
  </si>
  <si>
    <t>І.В.Лубінець</t>
  </si>
  <si>
    <t xml:space="preserve">Начальник відділу обліку та звітності-головний бухгалтер </t>
  </si>
  <si>
    <t>І.А. Кузьменко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</si>
</sst>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4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6"/>
      <name val="Arial Cyr"/>
      <charset val="204"/>
    </font>
    <font>
      <b/>
      <sz val="14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/>
    <xf numFmtId="0" fontId="2" fillId="0" borderId="2" xfId="0" applyFont="1" applyBorder="1" applyAlignment="1"/>
    <xf numFmtId="0" fontId="6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5" xfId="0" applyFont="1" applyBorder="1"/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/>
    <xf numFmtId="2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/>
    <xf numFmtId="14" fontId="2" fillId="0" borderId="0" xfId="0" applyNumberFormat="1" applyFont="1"/>
    <xf numFmtId="0" fontId="7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49" fontId="0" fillId="0" borderId="2" xfId="0" applyNumberForma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49" fontId="0" fillId="0" borderId="2" xfId="0" applyNumberFormat="1" applyBorder="1" applyAlignment="1"/>
    <xf numFmtId="49" fontId="0" fillId="0" borderId="0" xfId="0" applyNumberFormat="1" applyBorder="1" applyAlignment="1"/>
    <xf numFmtId="0" fontId="0" fillId="0" borderId="0" xfId="0" applyAlignment="1"/>
    <xf numFmtId="49" fontId="1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2" fillId="0" borderId="2" xfId="0" applyFont="1" applyBorder="1"/>
    <xf numFmtId="49" fontId="1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center" vertical="top"/>
    </xf>
    <xf numFmtId="0" fontId="7" fillId="0" borderId="7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/>
    <xf numFmtId="2" fontId="7" fillId="0" borderId="7" xfId="0" applyNumberFormat="1" applyFont="1" applyBorder="1"/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49" fontId="9" fillId="0" borderId="6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8"/>
  </sheetPr>
  <dimension ref="A1:P48"/>
  <sheetViews>
    <sheetView tabSelected="1" topLeftCell="A8" zoomScaleNormal="100" workbookViewId="0">
      <selection activeCell="F17" sqref="F17"/>
    </sheetView>
  </sheetViews>
  <sheetFormatPr defaultColWidth="8.85546875" defaultRowHeight="11.25" x14ac:dyDescent="0.2"/>
  <cols>
    <col min="1" max="1" width="4.7109375" style="1" customWidth="1"/>
    <col min="2" max="2" width="22.7109375" style="1" customWidth="1"/>
    <col min="3" max="4" width="8.28515625" style="1" customWidth="1"/>
    <col min="5" max="5" width="6.85546875" style="1" customWidth="1"/>
    <col min="6" max="6" width="9.42578125" style="1" customWidth="1"/>
    <col min="7" max="8" width="7.85546875" style="1" customWidth="1"/>
    <col min="9" max="9" width="8.42578125" style="1" customWidth="1"/>
    <col min="10" max="10" width="7.5703125" style="1" customWidth="1"/>
    <col min="11" max="11" width="7.28515625" style="1" customWidth="1"/>
    <col min="12" max="12" width="7.42578125" style="1" customWidth="1"/>
    <col min="13" max="14" width="7" style="1" customWidth="1"/>
    <col min="15" max="15" width="5.7109375" style="1" customWidth="1"/>
    <col min="16" max="16" width="10" style="1" customWidth="1"/>
    <col min="17" max="16384" width="8.85546875" style="1"/>
  </cols>
  <sheetData>
    <row r="1" spans="1:16" x14ac:dyDescent="0.2">
      <c r="J1" s="1" t="s">
        <v>66</v>
      </c>
    </row>
    <row r="2" spans="1:16" x14ac:dyDescent="0.2">
      <c r="J2" s="1" t="s">
        <v>54</v>
      </c>
    </row>
    <row r="3" spans="1:16" x14ac:dyDescent="0.2">
      <c r="J3" s="1" t="s">
        <v>55</v>
      </c>
    </row>
    <row r="4" spans="1:16" x14ac:dyDescent="0.2">
      <c r="J4" s="1" t="s">
        <v>56</v>
      </c>
    </row>
    <row r="5" spans="1:16" x14ac:dyDescent="0.2">
      <c r="J5" s="1" t="s">
        <v>57</v>
      </c>
    </row>
    <row r="6" spans="1:16" x14ac:dyDescent="0.2">
      <c r="J6" s="1" t="s">
        <v>58</v>
      </c>
    </row>
    <row r="8" spans="1:16" ht="18" customHeight="1" x14ac:dyDescent="0.2">
      <c r="A8" s="50" t="s">
        <v>75</v>
      </c>
      <c r="B8" s="50"/>
      <c r="C8" s="50"/>
      <c r="D8" s="50"/>
      <c r="E8" s="50"/>
      <c r="F8" s="50"/>
      <c r="G8" s="50"/>
      <c r="J8" s="53" t="s">
        <v>60</v>
      </c>
      <c r="K8" s="53"/>
      <c r="L8" s="53"/>
      <c r="M8" s="53"/>
      <c r="N8" s="53"/>
      <c r="O8" s="53"/>
      <c r="P8" s="53"/>
    </row>
    <row r="9" spans="1:16" s="4" customFormat="1" ht="13.15" customHeight="1" x14ac:dyDescent="0.15">
      <c r="A9" s="50"/>
      <c r="B9" s="50"/>
      <c r="C9" s="50"/>
      <c r="D9" s="50"/>
      <c r="E9" s="50"/>
      <c r="F9" s="50"/>
      <c r="G9" s="50"/>
      <c r="J9" s="5"/>
      <c r="K9" s="5"/>
      <c r="L9" s="5"/>
      <c r="M9" s="5"/>
      <c r="N9" s="5"/>
      <c r="O9" s="5"/>
      <c r="P9" s="5"/>
    </row>
    <row r="10" spans="1:16" ht="19.5" customHeight="1" x14ac:dyDescent="0.25">
      <c r="A10" s="51"/>
      <c r="B10" s="51"/>
      <c r="C10" s="51"/>
      <c r="D10" s="51"/>
      <c r="E10" s="51"/>
      <c r="F10" s="51"/>
      <c r="G10" s="51"/>
      <c r="J10" s="55" t="s">
        <v>49</v>
      </c>
      <c r="K10" s="55"/>
      <c r="L10" s="55"/>
      <c r="M10" s="38"/>
      <c r="N10" s="30" t="s">
        <v>65</v>
      </c>
      <c r="O10" s="59" t="s">
        <v>6</v>
      </c>
      <c r="P10" s="59"/>
    </row>
    <row r="11" spans="1:16" ht="15.75" x14ac:dyDescent="0.25">
      <c r="A11" s="56" t="s">
        <v>76</v>
      </c>
      <c r="B11" s="56"/>
      <c r="C11" s="56"/>
      <c r="D11" s="56"/>
      <c r="E11" s="56"/>
      <c r="F11" s="56"/>
      <c r="G11" s="56"/>
      <c r="J11" s="54" t="s">
        <v>69</v>
      </c>
      <c r="K11" s="55"/>
      <c r="L11" s="55"/>
      <c r="M11" s="55"/>
      <c r="N11" s="55"/>
      <c r="O11" s="55"/>
      <c r="P11" s="55"/>
    </row>
    <row r="12" spans="1:16" ht="12.75" x14ac:dyDescent="0.2">
      <c r="A12" s="78" t="s">
        <v>9</v>
      </c>
      <c r="B12" s="78"/>
      <c r="C12" s="78"/>
      <c r="D12" s="78"/>
      <c r="E12" s="78"/>
      <c r="F12" s="78"/>
      <c r="G12" s="78"/>
      <c r="J12" s="32" t="s">
        <v>70</v>
      </c>
      <c r="K12" s="32"/>
      <c r="L12" s="32"/>
      <c r="M12" s="33"/>
      <c r="N12" s="33"/>
      <c r="O12" s="33"/>
      <c r="P12" s="34"/>
    </row>
    <row r="13" spans="1:16" s="4" customFormat="1" ht="6.75" x14ac:dyDescent="0.15">
      <c r="J13" s="82"/>
      <c r="K13" s="82"/>
      <c r="L13" s="82"/>
      <c r="M13" s="82"/>
      <c r="N13" s="82"/>
      <c r="O13" s="82"/>
      <c r="P13" s="82"/>
    </row>
    <row r="14" spans="1:16" ht="12.75" x14ac:dyDescent="0.2">
      <c r="B14" s="23" t="s">
        <v>20</v>
      </c>
      <c r="C14" s="23"/>
      <c r="D14" s="23"/>
      <c r="E14" s="23"/>
      <c r="F14" s="23"/>
      <c r="J14" s="57" t="s">
        <v>78</v>
      </c>
      <c r="K14" s="57"/>
      <c r="L14" s="57"/>
      <c r="M14" s="57"/>
      <c r="N14" s="57"/>
      <c r="O14" s="58"/>
      <c r="P14" s="58"/>
    </row>
    <row r="15" spans="1:16" ht="11.45" customHeight="1" x14ac:dyDescent="0.2">
      <c r="B15" s="23"/>
      <c r="C15" s="23"/>
      <c r="D15" s="23"/>
      <c r="E15" s="23"/>
      <c r="F15" s="23"/>
      <c r="J15" s="52" t="s">
        <v>59</v>
      </c>
      <c r="K15" s="52"/>
      <c r="L15" s="52"/>
      <c r="M15" s="52"/>
      <c r="N15" s="52"/>
      <c r="O15" s="52"/>
      <c r="P15" s="52"/>
    </row>
    <row r="16" spans="1:16" ht="12.75" x14ac:dyDescent="0.2">
      <c r="B16" s="83" t="s">
        <v>67</v>
      </c>
      <c r="C16" s="83"/>
      <c r="D16" s="83"/>
      <c r="E16" s="83"/>
      <c r="F16" s="77" t="s">
        <v>81</v>
      </c>
      <c r="G16" s="77"/>
      <c r="H16" s="77"/>
      <c r="I16" s="46"/>
      <c r="J16" s="79"/>
      <c r="K16" s="79"/>
      <c r="L16" s="79"/>
      <c r="M16" s="7"/>
      <c r="N16" s="7"/>
      <c r="O16" s="7"/>
      <c r="P16" s="35" t="s">
        <v>79</v>
      </c>
    </row>
    <row r="17" spans="1:16" ht="13.15" customHeight="1" x14ac:dyDescent="0.2">
      <c r="B17" s="83"/>
      <c r="C17" s="83"/>
      <c r="D17" s="83"/>
      <c r="E17" s="83"/>
      <c r="G17" s="24"/>
      <c r="J17" s="81" t="s">
        <v>50</v>
      </c>
      <c r="K17" s="81"/>
      <c r="L17" s="81"/>
      <c r="M17" s="39"/>
      <c r="N17" s="39"/>
      <c r="O17" s="52" t="s">
        <v>7</v>
      </c>
      <c r="P17" s="52"/>
    </row>
    <row r="18" spans="1:16" s="4" customFormat="1" ht="6.75" x14ac:dyDescent="0.15">
      <c r="J18" s="8"/>
      <c r="K18" s="8"/>
      <c r="L18" s="8"/>
      <c r="M18" s="8"/>
      <c r="N18" s="8"/>
      <c r="O18" s="8"/>
      <c r="P18" s="8"/>
    </row>
    <row r="19" spans="1:16" ht="12.75" x14ac:dyDescent="0.2">
      <c r="J19" s="57"/>
      <c r="K19" s="58"/>
      <c r="L19" s="58"/>
      <c r="M19" s="58"/>
      <c r="N19" s="58"/>
      <c r="O19" s="80"/>
      <c r="P19" s="6" t="s">
        <v>8</v>
      </c>
    </row>
    <row r="20" spans="1:16" ht="13.15" customHeight="1" thickBot="1" x14ac:dyDescent="0.25">
      <c r="B20" s="1" t="s">
        <v>28</v>
      </c>
      <c r="E20" s="1" t="s">
        <v>77</v>
      </c>
      <c r="F20" s="24"/>
      <c r="J20" s="75" t="s">
        <v>47</v>
      </c>
      <c r="K20" s="75"/>
      <c r="L20" s="75"/>
      <c r="M20" s="75"/>
      <c r="N20" s="75"/>
      <c r="O20" s="76"/>
      <c r="P20" s="6"/>
    </row>
    <row r="21" spans="1:16" ht="24" customHeight="1" x14ac:dyDescent="0.2">
      <c r="A21" s="64" t="s">
        <v>63</v>
      </c>
      <c r="B21" s="66" t="s">
        <v>0</v>
      </c>
      <c r="C21" s="66" t="s">
        <v>1</v>
      </c>
      <c r="D21" s="68" t="s">
        <v>61</v>
      </c>
      <c r="E21" s="72" t="s">
        <v>41</v>
      </c>
      <c r="F21" s="70" t="s">
        <v>62</v>
      </c>
      <c r="G21" s="61" t="s">
        <v>3</v>
      </c>
      <c r="H21" s="74"/>
      <c r="I21" s="45"/>
      <c r="J21" s="61" t="s">
        <v>2</v>
      </c>
      <c r="K21" s="62"/>
      <c r="L21" s="62"/>
      <c r="M21" s="62"/>
      <c r="N21" s="62"/>
      <c r="O21" s="63"/>
      <c r="P21" s="66" t="s">
        <v>4</v>
      </c>
    </row>
    <row r="22" spans="1:16" ht="45" customHeight="1" x14ac:dyDescent="0.2">
      <c r="A22" s="65"/>
      <c r="B22" s="67"/>
      <c r="C22" s="67"/>
      <c r="D22" s="69"/>
      <c r="E22" s="73"/>
      <c r="F22" s="71"/>
      <c r="G22" s="16" t="s">
        <v>43</v>
      </c>
      <c r="H22" s="16" t="s">
        <v>48</v>
      </c>
      <c r="I22" s="16" t="s">
        <v>68</v>
      </c>
      <c r="J22" s="16" t="s">
        <v>42</v>
      </c>
      <c r="K22" s="2" t="s">
        <v>18</v>
      </c>
      <c r="L22" s="2" t="s">
        <v>44</v>
      </c>
      <c r="M22" s="16" t="s">
        <v>52</v>
      </c>
      <c r="N22" s="16" t="s">
        <v>53</v>
      </c>
      <c r="O22" s="26" t="s">
        <v>45</v>
      </c>
      <c r="P22" s="67"/>
    </row>
    <row r="23" spans="1:16" s="3" customFormat="1" ht="12" thickBot="1" x14ac:dyDescent="0.25">
      <c r="A23" s="13">
        <v>1</v>
      </c>
      <c r="B23" s="14">
        <v>2</v>
      </c>
      <c r="C23" s="14">
        <v>3</v>
      </c>
      <c r="D23" s="14" t="s">
        <v>30</v>
      </c>
      <c r="E23" s="14" t="s">
        <v>31</v>
      </c>
      <c r="F23" s="14" t="s">
        <v>32</v>
      </c>
      <c r="G23" s="14" t="s">
        <v>33</v>
      </c>
      <c r="H23" s="14" t="s">
        <v>34</v>
      </c>
      <c r="I23" s="14" t="s">
        <v>35</v>
      </c>
      <c r="J23" s="14" t="s">
        <v>36</v>
      </c>
      <c r="K23" s="14" t="s">
        <v>71</v>
      </c>
      <c r="L23" s="14" t="s">
        <v>37</v>
      </c>
      <c r="M23" s="14" t="s">
        <v>38</v>
      </c>
      <c r="N23" s="14" t="s">
        <v>72</v>
      </c>
      <c r="O23" s="14" t="s">
        <v>73</v>
      </c>
      <c r="P23" s="14" t="s">
        <v>74</v>
      </c>
    </row>
    <row r="24" spans="1:16" ht="13.9" customHeight="1" x14ac:dyDescent="0.2">
      <c r="A24" s="17">
        <v>1</v>
      </c>
      <c r="B24" s="17" t="s">
        <v>29</v>
      </c>
      <c r="C24" s="18">
        <v>1</v>
      </c>
      <c r="D24" s="18">
        <v>5360</v>
      </c>
      <c r="E24" s="27">
        <v>16</v>
      </c>
      <c r="F24" s="19">
        <f t="shared" ref="F24:F41" si="0">D24*C24</f>
        <v>5360</v>
      </c>
      <c r="G24" s="19">
        <f>(F24+O24)*30%</f>
        <v>1656.24</v>
      </c>
      <c r="H24" s="19">
        <f>(F24+O24)*20%</f>
        <v>1104.1600000000001</v>
      </c>
      <c r="I24" s="19"/>
      <c r="J24" s="19"/>
      <c r="K24" s="19"/>
      <c r="L24" s="19"/>
      <c r="M24" s="19"/>
      <c r="N24" s="19"/>
      <c r="O24" s="19">
        <f>D24*3%</f>
        <v>160.79999999999998</v>
      </c>
      <c r="P24" s="20">
        <f t="shared" ref="P24:P41" si="1">SUM(F24:O24)</f>
        <v>8281.1999999999989</v>
      </c>
    </row>
    <row r="25" spans="1:16" ht="13.9" customHeight="1" x14ac:dyDescent="0.2">
      <c r="A25" s="17">
        <v>2</v>
      </c>
      <c r="B25" s="21" t="s">
        <v>39</v>
      </c>
      <c r="C25" s="22">
        <v>1</v>
      </c>
      <c r="D25" s="22">
        <v>3323</v>
      </c>
      <c r="E25" s="28">
        <v>9</v>
      </c>
      <c r="F25" s="19">
        <f t="shared" si="0"/>
        <v>3323</v>
      </c>
      <c r="G25" s="20">
        <f>(F25+N25)*30%</f>
        <v>1096.5899999999999</v>
      </c>
      <c r="H25" s="20"/>
      <c r="I25" s="20"/>
      <c r="J25" s="20">
        <f>(F25+N25)*10%</f>
        <v>365.53000000000003</v>
      </c>
      <c r="K25" s="20"/>
      <c r="L25" s="20"/>
      <c r="M25" s="20"/>
      <c r="N25" s="20">
        <f>F25*10%</f>
        <v>332.3</v>
      </c>
      <c r="O25" s="20"/>
      <c r="P25" s="20">
        <f t="shared" si="1"/>
        <v>5117.42</v>
      </c>
    </row>
    <row r="26" spans="1:16" ht="13.9" customHeight="1" x14ac:dyDescent="0.2">
      <c r="A26" s="17">
        <v>3</v>
      </c>
      <c r="B26" s="21" t="s">
        <v>12</v>
      </c>
      <c r="C26" s="22">
        <v>1</v>
      </c>
      <c r="D26" s="22">
        <v>4649</v>
      </c>
      <c r="E26" s="28">
        <v>14</v>
      </c>
      <c r="F26" s="19">
        <f t="shared" si="0"/>
        <v>4649</v>
      </c>
      <c r="G26" s="20">
        <f>(F26+M26)*30%</f>
        <v>1534.1699999999998</v>
      </c>
      <c r="H26" s="19">
        <f>(F26+M26)*20%</f>
        <v>1022.78</v>
      </c>
      <c r="I26" s="19"/>
      <c r="J26" s="20"/>
      <c r="K26" s="20"/>
      <c r="L26" s="20"/>
      <c r="M26" s="20">
        <f>F26*10%</f>
        <v>464.90000000000003</v>
      </c>
      <c r="N26" s="20"/>
      <c r="O26" s="20"/>
      <c r="P26" s="20">
        <f t="shared" si="1"/>
        <v>7670.8499999999995</v>
      </c>
    </row>
    <row r="27" spans="1:16" ht="13.9" customHeight="1" x14ac:dyDescent="0.2">
      <c r="A27" s="17">
        <v>4</v>
      </c>
      <c r="B27" s="21" t="s">
        <v>22</v>
      </c>
      <c r="C27" s="22">
        <v>10.8</v>
      </c>
      <c r="D27" s="22">
        <v>3784</v>
      </c>
      <c r="E27" s="28">
        <v>11</v>
      </c>
      <c r="F27" s="19">
        <f t="shared" si="0"/>
        <v>40867.200000000004</v>
      </c>
      <c r="G27" s="20">
        <f>F27*30%</f>
        <v>12260.160000000002</v>
      </c>
      <c r="H27" s="19">
        <f>(F27+O27)*20%</f>
        <v>8173.4400000000014</v>
      </c>
      <c r="I27" s="19"/>
      <c r="J27" s="20"/>
      <c r="K27" s="20"/>
      <c r="L27" s="20"/>
      <c r="M27" s="20"/>
      <c r="N27" s="20"/>
      <c r="O27" s="20"/>
      <c r="P27" s="20">
        <f t="shared" si="1"/>
        <v>61300.80000000001</v>
      </c>
    </row>
    <row r="28" spans="1:16" ht="13.9" customHeight="1" x14ac:dyDescent="0.2">
      <c r="A28" s="17">
        <v>5</v>
      </c>
      <c r="B28" s="21" t="s">
        <v>64</v>
      </c>
      <c r="C28" s="22">
        <v>1</v>
      </c>
      <c r="D28" s="22">
        <v>3784</v>
      </c>
      <c r="E28" s="28">
        <v>11</v>
      </c>
      <c r="F28" s="19">
        <f t="shared" si="0"/>
        <v>3784</v>
      </c>
      <c r="G28" s="20">
        <f>F28*30%</f>
        <v>1135.2</v>
      </c>
      <c r="H28" s="19">
        <f>(F28+O28)*20%</f>
        <v>756.80000000000007</v>
      </c>
      <c r="I28" s="19"/>
      <c r="J28" s="20"/>
      <c r="K28" s="20"/>
      <c r="L28" s="20"/>
      <c r="M28" s="20"/>
      <c r="N28" s="20"/>
      <c r="O28" s="20"/>
      <c r="P28" s="20">
        <f t="shared" si="1"/>
        <v>5676</v>
      </c>
    </row>
    <row r="29" spans="1:16" ht="13.9" customHeight="1" x14ac:dyDescent="0.2">
      <c r="A29" s="17">
        <v>6</v>
      </c>
      <c r="B29" s="21" t="s">
        <v>27</v>
      </c>
      <c r="C29" s="22">
        <v>1</v>
      </c>
      <c r="D29" s="22">
        <v>3784</v>
      </c>
      <c r="E29" s="28">
        <v>11</v>
      </c>
      <c r="F29" s="19">
        <f t="shared" si="0"/>
        <v>3784</v>
      </c>
      <c r="G29" s="20">
        <f>F29*30%</f>
        <v>1135.2</v>
      </c>
      <c r="H29" s="19">
        <f>(F29+O29)*20%</f>
        <v>756.80000000000007</v>
      </c>
      <c r="I29" s="19"/>
      <c r="J29" s="20"/>
      <c r="K29" s="20"/>
      <c r="L29" s="20"/>
      <c r="M29" s="20"/>
      <c r="N29" s="20"/>
      <c r="O29" s="20"/>
      <c r="P29" s="20">
        <f t="shared" si="1"/>
        <v>5676</v>
      </c>
    </row>
    <row r="30" spans="1:16" ht="13.9" customHeight="1" x14ac:dyDescent="0.2">
      <c r="A30" s="17">
        <v>7</v>
      </c>
      <c r="B30" s="21" t="s">
        <v>46</v>
      </c>
      <c r="C30" s="22">
        <v>1.5</v>
      </c>
      <c r="D30" s="22">
        <v>3323</v>
      </c>
      <c r="E30" s="28">
        <v>9</v>
      </c>
      <c r="F30" s="19">
        <f t="shared" si="0"/>
        <v>4984.5</v>
      </c>
      <c r="G30" s="20">
        <f>F30*30%</f>
        <v>1495.35</v>
      </c>
      <c r="H30" s="19">
        <f>(F30+O30)*20%</f>
        <v>996.90000000000009</v>
      </c>
      <c r="I30" s="19"/>
      <c r="J30" s="20"/>
      <c r="K30" s="20"/>
      <c r="L30" s="20"/>
      <c r="M30" s="20"/>
      <c r="N30" s="20"/>
      <c r="O30" s="20"/>
      <c r="P30" s="20">
        <f t="shared" si="1"/>
        <v>7476.75</v>
      </c>
    </row>
    <row r="31" spans="1:16" ht="13.9" customHeight="1" x14ac:dyDescent="0.2">
      <c r="A31" s="17">
        <v>8</v>
      </c>
      <c r="B31" s="21" t="s">
        <v>21</v>
      </c>
      <c r="C31" s="22">
        <v>0.5</v>
      </c>
      <c r="D31" s="22">
        <v>3784</v>
      </c>
      <c r="E31" s="28">
        <v>11</v>
      </c>
      <c r="F31" s="19">
        <f t="shared" si="0"/>
        <v>1892</v>
      </c>
      <c r="G31" s="20">
        <f>F31*30%</f>
        <v>567.6</v>
      </c>
      <c r="H31" s="19">
        <f>(F31+O31)*20%</f>
        <v>378.40000000000003</v>
      </c>
      <c r="I31" s="19"/>
      <c r="J31" s="20"/>
      <c r="K31" s="20"/>
      <c r="L31" s="20"/>
      <c r="M31" s="20"/>
      <c r="N31" s="20"/>
      <c r="O31" s="20"/>
      <c r="P31" s="20">
        <f t="shared" si="1"/>
        <v>2838</v>
      </c>
    </row>
    <row r="32" spans="1:16" ht="22.15" customHeight="1" x14ac:dyDescent="0.2">
      <c r="A32" s="17">
        <v>9</v>
      </c>
      <c r="B32" s="25" t="s">
        <v>23</v>
      </c>
      <c r="C32" s="22">
        <v>1.3</v>
      </c>
      <c r="D32" s="22">
        <v>2785</v>
      </c>
      <c r="E32" s="28">
        <v>6</v>
      </c>
      <c r="F32" s="19">
        <f t="shared" si="0"/>
        <v>3620.5</v>
      </c>
      <c r="G32" s="20"/>
      <c r="H32" s="20"/>
      <c r="I32" s="20"/>
      <c r="J32" s="20">
        <f>F32*10%</f>
        <v>362.05</v>
      </c>
      <c r="K32" s="20"/>
      <c r="L32" s="20"/>
      <c r="M32" s="20"/>
      <c r="N32" s="20"/>
      <c r="O32" s="20"/>
      <c r="P32" s="20">
        <f t="shared" si="1"/>
        <v>3982.55</v>
      </c>
    </row>
    <row r="33" spans="1:16" ht="22.9" customHeight="1" x14ac:dyDescent="0.2">
      <c r="A33" s="17">
        <v>10</v>
      </c>
      <c r="B33" s="25" t="s">
        <v>24</v>
      </c>
      <c r="C33" s="22">
        <v>5.75</v>
      </c>
      <c r="D33" s="22">
        <v>2785</v>
      </c>
      <c r="E33" s="28">
        <v>6</v>
      </c>
      <c r="F33" s="19">
        <f t="shared" si="0"/>
        <v>16013.75</v>
      </c>
      <c r="G33" s="20"/>
      <c r="H33" s="20"/>
      <c r="I33" s="20"/>
      <c r="J33" s="20">
        <f>F33*10%</f>
        <v>1601.375</v>
      </c>
      <c r="K33" s="20"/>
      <c r="L33" s="20"/>
      <c r="M33" s="20"/>
      <c r="N33" s="20"/>
      <c r="O33" s="20"/>
      <c r="P33" s="20">
        <f t="shared" si="1"/>
        <v>17615.125</v>
      </c>
    </row>
    <row r="34" spans="1:16" ht="13.9" customHeight="1" x14ac:dyDescent="0.2">
      <c r="A34" s="17">
        <v>11</v>
      </c>
      <c r="B34" s="21" t="s">
        <v>40</v>
      </c>
      <c r="C34" s="22">
        <v>1</v>
      </c>
      <c r="D34" s="22">
        <v>3150</v>
      </c>
      <c r="E34" s="28">
        <v>8</v>
      </c>
      <c r="F34" s="19">
        <f t="shared" si="0"/>
        <v>3150</v>
      </c>
      <c r="G34" s="20"/>
      <c r="H34" s="20"/>
      <c r="I34" s="20">
        <f>D34*50%</f>
        <v>1575</v>
      </c>
      <c r="J34" s="20"/>
      <c r="K34" s="20"/>
      <c r="L34" s="20"/>
      <c r="M34" s="20"/>
      <c r="N34" s="20"/>
      <c r="O34" s="20"/>
      <c r="P34" s="20">
        <f t="shared" si="1"/>
        <v>4725</v>
      </c>
    </row>
    <row r="35" spans="1:16" ht="13.9" customHeight="1" x14ac:dyDescent="0.2">
      <c r="A35" s="17">
        <v>12</v>
      </c>
      <c r="B35" s="21" t="s">
        <v>25</v>
      </c>
      <c r="C35" s="22">
        <v>2</v>
      </c>
      <c r="D35" s="22">
        <v>2613</v>
      </c>
      <c r="E35" s="28">
        <v>5</v>
      </c>
      <c r="F35" s="19">
        <f t="shared" si="0"/>
        <v>5226</v>
      </c>
      <c r="G35" s="20"/>
      <c r="H35" s="20"/>
      <c r="I35" s="20"/>
      <c r="J35" s="20"/>
      <c r="K35" s="20"/>
      <c r="L35" s="20">
        <f>F35*12%</f>
        <v>627.12</v>
      </c>
      <c r="M35" s="20"/>
      <c r="N35" s="20"/>
      <c r="O35" s="20"/>
      <c r="P35" s="20">
        <f t="shared" si="1"/>
        <v>5853.12</v>
      </c>
    </row>
    <row r="36" spans="1:16" ht="13.9" customHeight="1" x14ac:dyDescent="0.2">
      <c r="A36" s="17">
        <v>13</v>
      </c>
      <c r="B36" s="21" t="s">
        <v>13</v>
      </c>
      <c r="C36" s="22">
        <v>1.25</v>
      </c>
      <c r="D36" s="22">
        <v>1921</v>
      </c>
      <c r="E36" s="28">
        <v>1</v>
      </c>
      <c r="F36" s="19">
        <f t="shared" si="0"/>
        <v>2401.25</v>
      </c>
      <c r="G36" s="20"/>
      <c r="H36" s="20"/>
      <c r="I36" s="20"/>
      <c r="J36" s="20"/>
      <c r="K36" s="20"/>
      <c r="L36" s="20">
        <f>F36*12%</f>
        <v>288.14999999999998</v>
      </c>
      <c r="M36" s="20"/>
      <c r="N36" s="20"/>
      <c r="O36" s="20"/>
      <c r="P36" s="20">
        <f t="shared" si="1"/>
        <v>2689.4</v>
      </c>
    </row>
    <row r="37" spans="1:16" ht="13.9" customHeight="1" x14ac:dyDescent="0.2">
      <c r="A37" s="17">
        <v>14</v>
      </c>
      <c r="B37" s="21" t="s">
        <v>14</v>
      </c>
      <c r="C37" s="22">
        <v>0.5</v>
      </c>
      <c r="D37" s="22">
        <v>2094</v>
      </c>
      <c r="E37" s="28">
        <v>2</v>
      </c>
      <c r="F37" s="19">
        <f t="shared" si="0"/>
        <v>1047</v>
      </c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1047</v>
      </c>
    </row>
    <row r="38" spans="1:16" ht="13.9" customHeight="1" x14ac:dyDescent="0.2">
      <c r="A38" s="17">
        <v>15</v>
      </c>
      <c r="B38" s="21" t="s">
        <v>15</v>
      </c>
      <c r="C38" s="22">
        <v>1.5</v>
      </c>
      <c r="D38" s="22">
        <v>2094</v>
      </c>
      <c r="E38" s="28">
        <v>2</v>
      </c>
      <c r="F38" s="19">
        <f t="shared" si="0"/>
        <v>3141</v>
      </c>
      <c r="G38" s="20"/>
      <c r="H38" s="20"/>
      <c r="I38" s="20"/>
      <c r="J38" s="20"/>
      <c r="K38" s="20"/>
      <c r="L38" s="20">
        <f>F38*12%</f>
        <v>376.91999999999996</v>
      </c>
      <c r="M38" s="20"/>
      <c r="N38" s="20"/>
      <c r="O38" s="20"/>
      <c r="P38" s="20">
        <f t="shared" si="1"/>
        <v>3517.92</v>
      </c>
    </row>
    <row r="39" spans="1:16" ht="13.9" customHeight="1" x14ac:dyDescent="0.2">
      <c r="A39" s="17">
        <v>16</v>
      </c>
      <c r="B39" s="21" t="s">
        <v>16</v>
      </c>
      <c r="C39" s="22">
        <v>0.5</v>
      </c>
      <c r="D39" s="22">
        <v>2094</v>
      </c>
      <c r="E39" s="28">
        <v>2</v>
      </c>
      <c r="F39" s="19">
        <f t="shared" si="0"/>
        <v>1047</v>
      </c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1"/>
        <v>1047</v>
      </c>
    </row>
    <row r="40" spans="1:16" ht="13.9" customHeight="1" x14ac:dyDescent="0.2">
      <c r="A40" s="17">
        <v>17</v>
      </c>
      <c r="B40" s="21" t="s">
        <v>17</v>
      </c>
      <c r="C40" s="22">
        <v>1</v>
      </c>
      <c r="D40" s="22">
        <v>1921</v>
      </c>
      <c r="E40" s="28">
        <v>1</v>
      </c>
      <c r="F40" s="19">
        <f t="shared" si="0"/>
        <v>1921</v>
      </c>
      <c r="G40" s="20"/>
      <c r="H40" s="20"/>
      <c r="I40" s="20"/>
      <c r="J40" s="20"/>
      <c r="K40" s="20"/>
      <c r="L40" s="20"/>
      <c r="M40" s="20"/>
      <c r="N40" s="20"/>
      <c r="O40" s="20"/>
      <c r="P40" s="20">
        <f t="shared" si="1"/>
        <v>1921</v>
      </c>
    </row>
    <row r="41" spans="1:16" ht="13.9" customHeight="1" x14ac:dyDescent="0.2">
      <c r="A41" s="17">
        <v>18</v>
      </c>
      <c r="B41" s="40" t="s">
        <v>19</v>
      </c>
      <c r="C41" s="41">
        <v>2</v>
      </c>
      <c r="D41" s="41">
        <v>2094</v>
      </c>
      <c r="E41" s="42">
        <v>2</v>
      </c>
      <c r="F41" s="43">
        <f t="shared" si="0"/>
        <v>4188</v>
      </c>
      <c r="G41" s="44"/>
      <c r="H41" s="44"/>
      <c r="I41" s="44"/>
      <c r="J41" s="44"/>
      <c r="K41" s="44">
        <f>F41*35%</f>
        <v>1465.8</v>
      </c>
      <c r="L41" s="44"/>
      <c r="M41" s="44"/>
      <c r="N41" s="44"/>
      <c r="O41" s="44"/>
      <c r="P41" s="44">
        <f t="shared" si="1"/>
        <v>5653.8</v>
      </c>
    </row>
    <row r="42" spans="1:16" ht="13.9" customHeight="1" x14ac:dyDescent="0.2">
      <c r="A42" s="60" t="s">
        <v>5</v>
      </c>
      <c r="B42" s="60"/>
      <c r="C42" s="47">
        <f>SUM(C24:C41)</f>
        <v>34.6</v>
      </c>
      <c r="D42" s="47"/>
      <c r="E42" s="48"/>
      <c r="F42" s="49">
        <f t="shared" ref="F42:P42" si="2">SUM(F24:F41)</f>
        <v>110399.20000000001</v>
      </c>
      <c r="G42" s="49">
        <f t="shared" si="2"/>
        <v>20880.510000000002</v>
      </c>
      <c r="H42" s="49">
        <f t="shared" si="2"/>
        <v>13189.279999999999</v>
      </c>
      <c r="I42" s="49">
        <f t="shared" si="2"/>
        <v>1575</v>
      </c>
      <c r="J42" s="49">
        <f t="shared" si="2"/>
        <v>2328.9549999999999</v>
      </c>
      <c r="K42" s="49">
        <f t="shared" si="2"/>
        <v>1465.8</v>
      </c>
      <c r="L42" s="49">
        <f t="shared" si="2"/>
        <v>1292.19</v>
      </c>
      <c r="M42" s="49">
        <f t="shared" si="2"/>
        <v>464.90000000000003</v>
      </c>
      <c r="N42" s="49">
        <f t="shared" si="2"/>
        <v>332.3</v>
      </c>
      <c r="O42" s="49">
        <f t="shared" si="2"/>
        <v>160.79999999999998</v>
      </c>
      <c r="P42" s="49">
        <f t="shared" si="2"/>
        <v>152088.935</v>
      </c>
    </row>
    <row r="43" spans="1:16" s="10" customFormat="1" ht="18" x14ac:dyDescent="0.25"/>
    <row r="44" spans="1:16" ht="12.75" x14ac:dyDescent="0.2">
      <c r="A44" s="9"/>
      <c r="B44" s="87" t="s">
        <v>29</v>
      </c>
      <c r="C44" s="87"/>
      <c r="D44" s="9"/>
      <c r="E44" s="9"/>
      <c r="F44" s="11"/>
      <c r="G44" s="37"/>
      <c r="H44" s="88" t="s">
        <v>51</v>
      </c>
      <c r="I44" s="88"/>
      <c r="J44" s="88"/>
      <c r="K44" s="88"/>
      <c r="L44" s="88"/>
      <c r="M44" s="88"/>
      <c r="N44" s="88"/>
      <c r="O44" s="88"/>
    </row>
    <row r="45" spans="1:16" x14ac:dyDescent="0.2">
      <c r="F45" s="36" t="s">
        <v>10</v>
      </c>
      <c r="H45" s="78" t="s">
        <v>11</v>
      </c>
      <c r="I45" s="78"/>
      <c r="J45" s="78"/>
      <c r="K45" s="78"/>
      <c r="L45" s="78"/>
      <c r="M45" s="78"/>
      <c r="N45" s="78"/>
      <c r="O45" s="78"/>
    </row>
    <row r="46" spans="1:16" x14ac:dyDescent="0.2">
      <c r="F46" s="12"/>
    </row>
    <row r="47" spans="1:16" ht="25.15" customHeight="1" x14ac:dyDescent="0.2">
      <c r="A47" s="9"/>
      <c r="B47" s="86" t="s">
        <v>80</v>
      </c>
      <c r="C47" s="86"/>
      <c r="D47" s="9"/>
      <c r="E47" s="9"/>
      <c r="F47" s="11"/>
      <c r="G47" s="37"/>
      <c r="H47" s="88" t="s">
        <v>26</v>
      </c>
      <c r="I47" s="88"/>
      <c r="J47" s="88"/>
      <c r="K47" s="88"/>
      <c r="L47" s="88"/>
      <c r="M47" s="88"/>
      <c r="N47" s="88"/>
      <c r="O47" s="88"/>
    </row>
    <row r="48" spans="1:16" ht="12.75" x14ac:dyDescent="0.2">
      <c r="B48" s="84"/>
      <c r="C48" s="85"/>
      <c r="D48" s="29"/>
      <c r="E48" s="15"/>
      <c r="F48" s="31" t="s">
        <v>10</v>
      </c>
      <c r="H48" s="78" t="s">
        <v>7</v>
      </c>
      <c r="I48" s="78"/>
      <c r="J48" s="78"/>
      <c r="K48" s="78"/>
      <c r="L48" s="78"/>
      <c r="M48" s="78"/>
      <c r="N48" s="78"/>
      <c r="O48" s="78"/>
    </row>
  </sheetData>
  <mergeCells count="35">
    <mergeCell ref="B48:C48"/>
    <mergeCell ref="B47:C47"/>
    <mergeCell ref="B44:C44"/>
    <mergeCell ref="H48:O48"/>
    <mergeCell ref="H47:O47"/>
    <mergeCell ref="H45:O45"/>
    <mergeCell ref="H44:O44"/>
    <mergeCell ref="J20:O20"/>
    <mergeCell ref="F16:H16"/>
    <mergeCell ref="A12:G12"/>
    <mergeCell ref="J16:L16"/>
    <mergeCell ref="J19:O19"/>
    <mergeCell ref="J17:L17"/>
    <mergeCell ref="J13:P13"/>
    <mergeCell ref="B16:E17"/>
    <mergeCell ref="O17:P17"/>
    <mergeCell ref="A42:B42"/>
    <mergeCell ref="J21:O21"/>
    <mergeCell ref="A21:A22"/>
    <mergeCell ref="P21:P22"/>
    <mergeCell ref="D21:D22"/>
    <mergeCell ref="C21:C22"/>
    <mergeCell ref="F21:F22"/>
    <mergeCell ref="E21:E22"/>
    <mergeCell ref="G21:H21"/>
    <mergeCell ref="B21:B22"/>
    <mergeCell ref="A8:G9"/>
    <mergeCell ref="A10:G10"/>
    <mergeCell ref="J15:P15"/>
    <mergeCell ref="J8:P8"/>
    <mergeCell ref="J11:P11"/>
    <mergeCell ref="A11:G11"/>
    <mergeCell ref="J10:L10"/>
    <mergeCell ref="J14:P14"/>
    <mergeCell ref="O10:P10"/>
  </mergeCells>
  <phoneticPr fontId="2" type="noConversion"/>
  <pageMargins left="0.59055118110236227" right="0.59055118110236227" top="0.59055118110236227" bottom="1.181102362204724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</dc:creator>
  <cp:lastModifiedBy>Виталий</cp:lastModifiedBy>
  <cp:lastPrinted>2019-04-10T10:30:28Z</cp:lastPrinted>
  <dcterms:created xsi:type="dcterms:W3CDTF">2003-11-13T12:46:08Z</dcterms:created>
  <dcterms:modified xsi:type="dcterms:W3CDTF">2019-07-26T11:25:17Z</dcterms:modified>
</cp:coreProperties>
</file>