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а сайт\Затв звіту 9 міс 2019\"/>
    </mc:Choice>
  </mc:AlternateContent>
  <bookViews>
    <workbookView xWindow="0" yWindow="60" windowWidth="9465" windowHeight="4245" activeTab="1"/>
  </bookViews>
  <sheets>
    <sheet name="м.р. за І кв 2019" sheetId="30" r:id="rId1"/>
    <sheet name="ВЦА за ІІ та ІІІ кв 2019" sheetId="31" r:id="rId2"/>
  </sheets>
  <definedNames>
    <definedName name="TABLE" localSheetId="1">'ВЦА за ІІ та ІІІ кв 2019'!#REF!</definedName>
    <definedName name="TABLE" localSheetId="0">'м.р. за І кв 2019'!#REF!</definedName>
    <definedName name="TABLE_2" localSheetId="1">'ВЦА за ІІ та ІІІ кв 2019'!#REF!</definedName>
    <definedName name="TABLE_2" localSheetId="0">'м.р. за І кв 2019'!#REF!</definedName>
    <definedName name="_xlnm.Print_Titles" localSheetId="1">'ВЦА за ІІ та ІІІ кв 2019'!$10:$10</definedName>
    <definedName name="_xlnm.Print_Titles" localSheetId="0">'м.р. за І кв 2019'!$10:$10</definedName>
    <definedName name="_xlnm.Print_Area" localSheetId="1">'ВЦА за ІІ та ІІІ кв 2019'!$A$1:$K$60</definedName>
  </definedNames>
  <calcPr calcId="162913" fullCalcOnLoad="1"/>
</workbook>
</file>

<file path=xl/calcChain.xml><?xml version="1.0" encoding="utf-8"?>
<calcChain xmlns="http://schemas.openxmlformats.org/spreadsheetml/2006/main">
  <c r="I42" i="31" l="1"/>
  <c r="K42" i="31"/>
  <c r="J42" i="31"/>
  <c r="F42" i="31"/>
  <c r="H15" i="31"/>
  <c r="G15" i="31"/>
  <c r="G14" i="31" s="1"/>
  <c r="E14" i="31"/>
  <c r="E37" i="31"/>
  <c r="K37" i="31" s="1"/>
  <c r="E26" i="31"/>
  <c r="D26" i="31"/>
  <c r="J26" i="31" s="1"/>
  <c r="K28" i="31"/>
  <c r="J28" i="31"/>
  <c r="I28" i="31"/>
  <c r="F28" i="31"/>
  <c r="D14" i="31"/>
  <c r="D17" i="31"/>
  <c r="D56" i="31" s="1"/>
  <c r="D22" i="31"/>
  <c r="D29" i="31"/>
  <c r="D54" i="31"/>
  <c r="J54" i="31" s="1"/>
  <c r="D37" i="31"/>
  <c r="E17" i="31"/>
  <c r="E56" i="31" s="1"/>
  <c r="E22" i="31"/>
  <c r="E29" i="31"/>
  <c r="E35" i="31"/>
  <c r="K35" i="31" s="1"/>
  <c r="G17" i="31"/>
  <c r="I17" i="31" s="1"/>
  <c r="G22" i="31"/>
  <c r="G29" i="31"/>
  <c r="J29" i="31" s="1"/>
  <c r="G37" i="31"/>
  <c r="G48" i="31"/>
  <c r="I48" i="31" s="1"/>
  <c r="G52" i="31"/>
  <c r="G54" i="31"/>
  <c r="H14" i="31"/>
  <c r="H17" i="31"/>
  <c r="H29" i="31"/>
  <c r="H37" i="31"/>
  <c r="I37" i="31" s="1"/>
  <c r="H52" i="31"/>
  <c r="F12" i="31"/>
  <c r="I12" i="31"/>
  <c r="J12" i="31"/>
  <c r="K12" i="31"/>
  <c r="F13" i="31"/>
  <c r="I13" i="31"/>
  <c r="J13" i="31"/>
  <c r="K13" i="31"/>
  <c r="F14" i="31"/>
  <c r="K14" i="31"/>
  <c r="F15" i="31"/>
  <c r="J15" i="31"/>
  <c r="K15" i="31"/>
  <c r="F16" i="31"/>
  <c r="I16" i="31"/>
  <c r="J16" i="31"/>
  <c r="K16" i="31"/>
  <c r="F17" i="31"/>
  <c r="J20" i="31"/>
  <c r="J21" i="31"/>
  <c r="K19" i="31"/>
  <c r="K20" i="31"/>
  <c r="K21" i="31"/>
  <c r="F18" i="31"/>
  <c r="I18" i="31"/>
  <c r="J18" i="31"/>
  <c r="J17" i="31"/>
  <c r="K18" i="31"/>
  <c r="K17" i="31"/>
  <c r="F19" i="31"/>
  <c r="I19" i="31"/>
  <c r="J19" i="31"/>
  <c r="F20" i="31"/>
  <c r="I20" i="31"/>
  <c r="F21" i="31"/>
  <c r="I21" i="31"/>
  <c r="F22" i="31"/>
  <c r="H22" i="31"/>
  <c r="J23" i="31"/>
  <c r="J22" i="31" s="1"/>
  <c r="J24" i="31"/>
  <c r="J25" i="31"/>
  <c r="K22" i="31"/>
  <c r="F23" i="31"/>
  <c r="I23" i="31"/>
  <c r="K23" i="31"/>
  <c r="F24" i="31"/>
  <c r="I24" i="31"/>
  <c r="K24" i="31"/>
  <c r="F25" i="31"/>
  <c r="I25" i="31"/>
  <c r="K25" i="31"/>
  <c r="F26" i="31"/>
  <c r="G26" i="31"/>
  <c r="H26" i="31"/>
  <c r="I26" i="31"/>
  <c r="K26" i="31"/>
  <c r="F27" i="31"/>
  <c r="I27" i="31"/>
  <c r="J27" i="31"/>
  <c r="K27" i="31"/>
  <c r="F29" i="31"/>
  <c r="I29" i="31"/>
  <c r="K29" i="31"/>
  <c r="F30" i="31"/>
  <c r="I30" i="31"/>
  <c r="J30" i="31"/>
  <c r="K30" i="31"/>
  <c r="F31" i="31"/>
  <c r="I31" i="31"/>
  <c r="J31" i="31"/>
  <c r="K31" i="31"/>
  <c r="F32" i="31"/>
  <c r="I32" i="31"/>
  <c r="J32" i="31"/>
  <c r="K32" i="31"/>
  <c r="F33" i="31"/>
  <c r="I33" i="31"/>
  <c r="J33" i="31"/>
  <c r="K33" i="31"/>
  <c r="F34" i="31"/>
  <c r="I34" i="31"/>
  <c r="J34" i="31"/>
  <c r="K34" i="31"/>
  <c r="D35" i="31"/>
  <c r="F35" i="31"/>
  <c r="G35" i="31"/>
  <c r="H35" i="31"/>
  <c r="H56" i="31" s="1"/>
  <c r="H11" i="31" s="1"/>
  <c r="I35" i="31"/>
  <c r="J35" i="31"/>
  <c r="F36" i="31"/>
  <c r="I36" i="31"/>
  <c r="J36" i="31"/>
  <c r="K36" i="31"/>
  <c r="F37" i="31"/>
  <c r="J37" i="31"/>
  <c r="F38" i="31"/>
  <c r="I38" i="31"/>
  <c r="J38" i="31"/>
  <c r="K38" i="31"/>
  <c r="F39" i="31"/>
  <c r="I39" i="31"/>
  <c r="J39" i="31"/>
  <c r="K39" i="31"/>
  <c r="F40" i="31"/>
  <c r="I40" i="31"/>
  <c r="J40" i="31"/>
  <c r="K40" i="31"/>
  <c r="F41" i="31"/>
  <c r="I41" i="31"/>
  <c r="J41" i="31"/>
  <c r="K41" i="31"/>
  <c r="F43" i="31"/>
  <c r="I43" i="31"/>
  <c r="J43" i="31"/>
  <c r="K43" i="31"/>
  <c r="D44" i="31"/>
  <c r="J44" i="31" s="1"/>
  <c r="E44" i="31"/>
  <c r="F44" i="31"/>
  <c r="G44" i="31"/>
  <c r="H44" i="31"/>
  <c r="K44" i="31" s="1"/>
  <c r="I44" i="31"/>
  <c r="F45" i="31"/>
  <c r="I45" i="31"/>
  <c r="J45" i="31"/>
  <c r="K45" i="31"/>
  <c r="F46" i="31"/>
  <c r="I46" i="31"/>
  <c r="J46" i="31"/>
  <c r="K46" i="31"/>
  <c r="F47" i="31"/>
  <c r="I47" i="31"/>
  <c r="J47" i="31"/>
  <c r="K47" i="31"/>
  <c r="D48" i="31"/>
  <c r="J48" i="31" s="1"/>
  <c r="E48" i="31"/>
  <c r="H48" i="31"/>
  <c r="K48" i="31"/>
  <c r="F49" i="31"/>
  <c r="I49" i="31"/>
  <c r="J49" i="31"/>
  <c r="K49" i="31"/>
  <c r="F50" i="31"/>
  <c r="I50" i="31"/>
  <c r="J50" i="31"/>
  <c r="K50" i="31"/>
  <c r="F51" i="31"/>
  <c r="I51" i="31"/>
  <c r="J51" i="31"/>
  <c r="K51" i="31"/>
  <c r="D52" i="31"/>
  <c r="E52" i="31"/>
  <c r="F52" i="31"/>
  <c r="I52" i="31"/>
  <c r="J52" i="31"/>
  <c r="K52" i="31"/>
  <c r="F53" i="31"/>
  <c r="I53" i="31"/>
  <c r="J53" i="31"/>
  <c r="K53" i="31"/>
  <c r="E54" i="31"/>
  <c r="F54" i="31"/>
  <c r="H54" i="31"/>
  <c r="I54" i="31"/>
  <c r="K54" i="31"/>
  <c r="F55" i="31"/>
  <c r="I55" i="31"/>
  <c r="J55" i="31"/>
  <c r="K55" i="31"/>
  <c r="F12" i="30"/>
  <c r="I12" i="30"/>
  <c r="J12" i="30"/>
  <c r="K12" i="30"/>
  <c r="D13" i="30"/>
  <c r="E13" i="30"/>
  <c r="F13" i="30" s="1"/>
  <c r="G13" i="30"/>
  <c r="J13" i="30" s="1"/>
  <c r="H13" i="30"/>
  <c r="I13" i="30"/>
  <c r="F14" i="30"/>
  <c r="I14" i="30"/>
  <c r="J14" i="30"/>
  <c r="K14" i="30"/>
  <c r="F15" i="30"/>
  <c r="I15" i="30"/>
  <c r="J15" i="30"/>
  <c r="K15" i="30"/>
  <c r="D16" i="30"/>
  <c r="D51" i="30" s="1"/>
  <c r="E16" i="30"/>
  <c r="F16" i="30"/>
  <c r="G16" i="30"/>
  <c r="J16" i="30"/>
  <c r="H16" i="30"/>
  <c r="I16" i="30"/>
  <c r="K16" i="30"/>
  <c r="F17" i="30"/>
  <c r="I17" i="30"/>
  <c r="J17" i="30"/>
  <c r="K17" i="30"/>
  <c r="F18" i="30"/>
  <c r="I18" i="30"/>
  <c r="J18" i="30"/>
  <c r="K18" i="30"/>
  <c r="F19" i="30"/>
  <c r="I19" i="30"/>
  <c r="J19" i="30"/>
  <c r="K19" i="30"/>
  <c r="D20" i="30"/>
  <c r="E20" i="30"/>
  <c r="F20" i="30"/>
  <c r="G20" i="30"/>
  <c r="H20" i="30"/>
  <c r="I20" i="30" s="1"/>
  <c r="K20" i="30"/>
  <c r="F21" i="30"/>
  <c r="I21" i="30"/>
  <c r="J21" i="30"/>
  <c r="K21" i="30"/>
  <c r="F22" i="30"/>
  <c r="I22" i="30"/>
  <c r="J22" i="30"/>
  <c r="K22" i="30"/>
  <c r="F23" i="30"/>
  <c r="I23" i="30"/>
  <c r="J23" i="30"/>
  <c r="J20" i="30" s="1"/>
  <c r="K23" i="30"/>
  <c r="D24" i="30"/>
  <c r="F24" i="30" s="1"/>
  <c r="G24" i="30"/>
  <c r="J24" i="30"/>
  <c r="H24" i="30"/>
  <c r="I24" i="30"/>
  <c r="E25" i="30"/>
  <c r="E24" i="30"/>
  <c r="I25" i="30"/>
  <c r="J25" i="30"/>
  <c r="K25" i="30"/>
  <c r="D26" i="30"/>
  <c r="J26" i="30" s="1"/>
  <c r="E26" i="30"/>
  <c r="F26" i="30"/>
  <c r="G26" i="30"/>
  <c r="I26" i="30"/>
  <c r="H26" i="30"/>
  <c r="K26" i="30"/>
  <c r="F27" i="30"/>
  <c r="I27" i="30"/>
  <c r="J27" i="30"/>
  <c r="K27" i="30"/>
  <c r="F28" i="30"/>
  <c r="I28" i="30"/>
  <c r="J28" i="30"/>
  <c r="K28" i="30"/>
  <c r="F29" i="30"/>
  <c r="I29" i="30"/>
  <c r="J29" i="30"/>
  <c r="K29" i="30"/>
  <c r="F30" i="30"/>
  <c r="I30" i="30"/>
  <c r="J30" i="30"/>
  <c r="K30" i="30"/>
  <c r="F31" i="30"/>
  <c r="I31" i="30"/>
  <c r="J31" i="30"/>
  <c r="K31" i="30"/>
  <c r="D32" i="30"/>
  <c r="J32" i="30" s="1"/>
  <c r="E32" i="30"/>
  <c r="F32" i="30"/>
  <c r="G32" i="30"/>
  <c r="I32" i="30"/>
  <c r="H32" i="30"/>
  <c r="K32" i="30"/>
  <c r="F33" i="30"/>
  <c r="I33" i="30"/>
  <c r="J33" i="30"/>
  <c r="K33" i="30"/>
  <c r="D34" i="30"/>
  <c r="J34" i="30" s="1"/>
  <c r="E34" i="30"/>
  <c r="F34" i="30"/>
  <c r="G34" i="30"/>
  <c r="I34" i="30"/>
  <c r="H34" i="30"/>
  <c r="K34" i="30"/>
  <c r="F35" i="30"/>
  <c r="I35" i="30"/>
  <c r="J35" i="30"/>
  <c r="K35" i="30"/>
  <c r="F36" i="30"/>
  <c r="I36" i="30"/>
  <c r="J36" i="30"/>
  <c r="K36" i="30"/>
  <c r="F37" i="30"/>
  <c r="I37" i="30"/>
  <c r="J37" i="30"/>
  <c r="K37" i="30"/>
  <c r="F38" i="30"/>
  <c r="I38" i="30"/>
  <c r="J38" i="30"/>
  <c r="K38" i="30"/>
  <c r="F39" i="30"/>
  <c r="I39" i="30"/>
  <c r="J39" i="30"/>
  <c r="K39" i="30"/>
  <c r="D40" i="30"/>
  <c r="E40" i="30"/>
  <c r="F40" i="30"/>
  <c r="G40" i="30"/>
  <c r="J40" i="30"/>
  <c r="H40" i="30"/>
  <c r="I40" i="30"/>
  <c r="F41" i="30"/>
  <c r="I41" i="30"/>
  <c r="J41" i="30"/>
  <c r="K41" i="30"/>
  <c r="F42" i="30"/>
  <c r="I42" i="30"/>
  <c r="J42" i="30"/>
  <c r="K42" i="30"/>
  <c r="F43" i="30"/>
  <c r="I43" i="30"/>
  <c r="J43" i="30"/>
  <c r="K43" i="30"/>
  <c r="D44" i="30"/>
  <c r="J44" i="30"/>
  <c r="E44" i="30"/>
  <c r="F44" i="30"/>
  <c r="G44" i="30"/>
  <c r="H44" i="30"/>
  <c r="K44" i="30" s="1"/>
  <c r="I44" i="30"/>
  <c r="F45" i="30"/>
  <c r="I45" i="30"/>
  <c r="J45" i="30"/>
  <c r="K45" i="30"/>
  <c r="F46" i="30"/>
  <c r="I46" i="30"/>
  <c r="J46" i="30"/>
  <c r="K46" i="30"/>
  <c r="D47" i="30"/>
  <c r="J47" i="30"/>
  <c r="E47" i="30"/>
  <c r="F47" i="30"/>
  <c r="G47" i="30"/>
  <c r="H47" i="30"/>
  <c r="K47" i="30" s="1"/>
  <c r="I47" i="30"/>
  <c r="F48" i="30"/>
  <c r="I48" i="30"/>
  <c r="J48" i="30"/>
  <c r="K48" i="30"/>
  <c r="D49" i="30"/>
  <c r="J49" i="30"/>
  <c r="E49" i="30"/>
  <c r="F49" i="30"/>
  <c r="G49" i="30"/>
  <c r="H49" i="30"/>
  <c r="K49" i="30" s="1"/>
  <c r="I49" i="30"/>
  <c r="F50" i="30"/>
  <c r="I50" i="30"/>
  <c r="J50" i="30"/>
  <c r="K50" i="30"/>
  <c r="I22" i="31"/>
  <c r="K24" i="30"/>
  <c r="E51" i="30"/>
  <c r="K40" i="30"/>
  <c r="F25" i="30"/>
  <c r="E11" i="30"/>
  <c r="F51" i="30" l="1"/>
  <c r="D11" i="30"/>
  <c r="F56" i="31"/>
  <c r="D11" i="31"/>
  <c r="J56" i="31"/>
  <c r="I14" i="31"/>
  <c r="J14" i="31"/>
  <c r="G56" i="31"/>
  <c r="E11" i="31"/>
  <c r="K11" i="31" s="1"/>
  <c r="K56" i="31"/>
  <c r="K13" i="30"/>
  <c r="H51" i="30"/>
  <c r="G51" i="30"/>
  <c r="F48" i="31"/>
  <c r="I15" i="31"/>
  <c r="I51" i="30" l="1"/>
  <c r="G11" i="30"/>
  <c r="I11" i="30" s="1"/>
  <c r="F11" i="30"/>
  <c r="H11" i="30"/>
  <c r="K11" i="30" s="1"/>
  <c r="K51" i="30"/>
  <c r="G11" i="31"/>
  <c r="I11" i="31" s="1"/>
  <c r="I56" i="31"/>
  <c r="J11" i="31"/>
  <c r="F11" i="31"/>
  <c r="J51" i="30"/>
  <c r="J11" i="30" l="1"/>
</calcChain>
</file>

<file path=xl/sharedStrings.xml><?xml version="1.0" encoding="utf-8"?>
<sst xmlns="http://schemas.openxmlformats.org/spreadsheetml/2006/main" count="138" uniqueCount="71">
  <si>
    <t xml:space="preserve"> </t>
  </si>
  <si>
    <t>Фізична культура і спорт</t>
  </si>
  <si>
    <t>Додаток № 2</t>
  </si>
  <si>
    <t>Звіт</t>
  </si>
  <si>
    <t>в % до плану</t>
  </si>
  <si>
    <t>Спеціальний фонд</t>
  </si>
  <si>
    <t>Загальний фонд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</si>
  <si>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</si>
  <si>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</si>
  <si>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</si>
  <si>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щодо виконання Волноваського міського бюджету по видатках</t>
  </si>
  <si>
    <t>Охорона та раціональне використання природних ресурсів</t>
  </si>
  <si>
    <t>Всього по міському бюджету</t>
  </si>
  <si>
    <t>Всього видатків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</si>
  <si>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</si>
  <si>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t>Код ФКВКБ3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</si>
  <si>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</si>
  <si>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Організація та проведення громадських робіт</t>
  </si>
  <si>
    <r>
      <t xml:space="preserve">Міська рада </t>
    </r>
    <r>
      <rPr>
        <i/>
        <sz val="10"/>
        <rFont val="Times New Roman"/>
        <family val="1"/>
        <charset val="204"/>
      </rPr>
      <t>(головний розпорядник)</t>
    </r>
  </si>
  <si>
    <t>0180</t>
  </si>
  <si>
    <t>Впровадження засобів обліку витрат та регулювання споживання води та теплової енергії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</si>
  <si>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</si>
  <si>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</si>
  <si>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</si>
  <si>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</si>
  <si>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</si>
  <si>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</si>
  <si>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</si>
  <si>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</si>
  <si>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Організація благоустрою населених пунктів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</si>
  <si>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</si>
  <si>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водопровідно-каналізаційного господарства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</si>
  <si>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</si>
  <si>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</si>
  <si>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</si>
  <si>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Розроблення схем планування та забудови територій (містобудівної документації)</t>
  </si>
  <si>
    <t>Інші програми та заходи, пов`язані з економічною діяльністю</t>
  </si>
  <si>
    <t>Інші заходи, пов`язані з економічною діяльністю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</si>
  <si>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</si>
  <si>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</si>
  <si>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</si>
  <si>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Освіта</t>
  </si>
  <si>
    <t>Підвищення кваліфікації, перепідготовка кадрів закладами післядипломної освіти</t>
  </si>
  <si>
    <t>Експлуатація та технічне обслуговування житлового фонду</t>
  </si>
  <si>
    <t>Придбання житла для окремих категорій населення відповідно до законодавства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</si>
  <si>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</si>
  <si>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</si>
  <si>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інших об`єктів соціальної та виробничої інфраструктури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</si>
  <si>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</si>
  <si>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</si>
  <si>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суб`єктів господарювання</t>
  </si>
  <si>
    <t>Охорона навколишнього природного середовища</t>
  </si>
  <si>
    <t>Природоохоронні заходи за рахунок цільових фондів</t>
  </si>
  <si>
    <t xml:space="preserve">до розпорядження керівника </t>
  </si>
  <si>
    <t>військово-цивільної адмністрації</t>
  </si>
  <si>
    <t>Затверджено  на 1 кв. 2019 р. з урахуванням внесених змін</t>
  </si>
  <si>
    <t>Виконано за 1кв. 2019 р.</t>
  </si>
  <si>
    <r>
      <t>ВЦА</t>
    </r>
    <r>
      <rPr>
        <i/>
        <sz val="10"/>
        <rFont val="Times New Roman"/>
        <family val="1"/>
        <charset val="204"/>
      </rPr>
      <t>(головний розпорядник)</t>
    </r>
  </si>
  <si>
    <t>Видатки на поховання учасників бойових дій та осіб з інвалідністю внаслідок війни</t>
  </si>
  <si>
    <t>Інша діяльність у сфері державного управління</t>
  </si>
  <si>
    <t>Інша діяльність у сфері екології та охорони природних ресурсів</t>
  </si>
  <si>
    <t xml:space="preserve">Керівник військово-цивільної адміністрації </t>
  </si>
  <si>
    <t>І.В.Лубінець</t>
  </si>
  <si>
    <t>Затверджено  на 9 міс. 2019 р. з урахуванням внесених змін</t>
  </si>
  <si>
    <t>Виконано за 9 міс. 2019 р.</t>
  </si>
  <si>
    <t>Підтримка спорту вищих досягнень та організацій, які здійснюють фізкультурно-спортивну діяльність в регіоні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</si>
  <si>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</si>
  <si>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№ 3</t>
  </si>
  <si>
    <t xml:space="preserve">за ІІ та ІІІ квартали 2019 року   </t>
  </si>
  <si>
    <t xml:space="preserve">за І квартал 2019 року   </t>
  </si>
  <si>
    <r>
      <t xml:space="preserve">від </t>
    </r>
    <r>
      <rPr>
        <u/>
        <sz val="10"/>
        <rFont val="Times New Roman"/>
        <family val="1"/>
        <charset val="204"/>
      </rPr>
      <t>28.10.2019  № 347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</si>
</sst>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&quot;р.&quot;;[Red]\-#,##0&quot;р.&quot;"/>
    <numFmt numFmtId="207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9" fillId="2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protection locked="0"/>
    </xf>
    <xf numFmtId="0" fontId="9" fillId="2" borderId="4" xfId="0" applyNumberFormat="1" applyFont="1" applyFill="1" applyBorder="1" applyAlignment="1" applyProtection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73" fontId="1" fillId="0" borderId="0" xfId="0" applyNumberFormat="1" applyFont="1" applyFill="1" applyAlignment="1"/>
    <xf numFmtId="0" fontId="4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20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>
      <alignment horizontal="right"/>
    </xf>
    <xf numFmtId="0" fontId="2" fillId="0" borderId="0" xfId="0" applyFont="1" applyFill="1" applyAlignment="1"/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4"/>
  <sheetViews>
    <sheetView topLeftCell="A37" zoomScale="90" zoomScaleNormal="100" workbookViewId="0">
      <selection activeCell="I4" sqref="I4"/>
    </sheetView>
  </sheetViews>
  <sheetFormatPr defaultRowHeight="12.75" x14ac:dyDescent="0.2"/>
  <cols>
    <col min="1" max="1" width="7" style="1" customWidth="1"/>
    <col min="2" max="2" width="5.85546875" style="1" customWidth="1"/>
    <col min="3" max="3" width="40.28515625" style="1" customWidth="1"/>
    <col min="4" max="4" width="12.140625" style="38" customWidth="1"/>
    <col min="5" max="5" width="13" style="38" customWidth="1"/>
    <col min="6" max="6" width="9.140625" style="38"/>
    <col min="7" max="7" width="12.85546875" style="38" customWidth="1"/>
    <col min="8" max="8" width="12.42578125" style="38" customWidth="1"/>
    <col min="9" max="9" width="8.28515625" style="38" customWidth="1"/>
    <col min="10" max="10" width="13.7109375" style="38" customWidth="1"/>
    <col min="11" max="11" width="12.7109375" style="38" customWidth="1"/>
    <col min="12" max="16384" width="9.140625" style="1"/>
  </cols>
  <sheetData>
    <row r="1" spans="1:13" x14ac:dyDescent="0.2">
      <c r="I1" s="38" t="s">
        <v>2</v>
      </c>
    </row>
    <row r="2" spans="1:13" x14ac:dyDescent="0.2">
      <c r="B2" s="1" t="s">
        <v>0</v>
      </c>
      <c r="I2" s="38" t="s">
        <v>53</v>
      </c>
    </row>
    <row r="3" spans="1:13" x14ac:dyDescent="0.2">
      <c r="I3" s="39" t="s">
        <v>54</v>
      </c>
      <c r="J3" s="40"/>
      <c r="K3" s="41"/>
    </row>
    <row r="4" spans="1:13" x14ac:dyDescent="0.2">
      <c r="I4" s="39" t="s">
        <v>70</v>
      </c>
      <c r="J4" s="40"/>
      <c r="K4" s="41"/>
    </row>
    <row r="5" spans="1:13" s="7" customFormat="1" ht="15.75" customHeight="1" x14ac:dyDescent="0.3">
      <c r="A5" s="22"/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s="7" customFormat="1" ht="15.75" customHeight="1" x14ac:dyDescent="0.3">
      <c r="A6" s="21"/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s="7" customFormat="1" ht="17.25" customHeight="1" x14ac:dyDescent="0.3">
      <c r="A7" s="23"/>
      <c r="B7" s="69" t="s">
        <v>69</v>
      </c>
      <c r="C7" s="69"/>
      <c r="D7" s="69"/>
      <c r="E7" s="69"/>
      <c r="F7" s="69"/>
      <c r="G7" s="69"/>
      <c r="H7" s="69"/>
      <c r="I7" s="69"/>
      <c r="J7" s="69"/>
      <c r="K7" s="69"/>
    </row>
    <row r="8" spans="1:13" s="8" customFormat="1" ht="17.45" customHeight="1" x14ac:dyDescent="0.2">
      <c r="A8" s="65" t="s">
        <v>14</v>
      </c>
      <c r="B8" s="67" t="s">
        <v>15</v>
      </c>
      <c r="C8" s="63" t="s">
        <v>16</v>
      </c>
      <c r="D8" s="60" t="s">
        <v>6</v>
      </c>
      <c r="E8" s="62"/>
      <c r="F8" s="61"/>
      <c r="G8" s="60" t="s">
        <v>5</v>
      </c>
      <c r="H8" s="62"/>
      <c r="I8" s="61"/>
      <c r="J8" s="60" t="s">
        <v>12</v>
      </c>
      <c r="K8" s="61"/>
    </row>
    <row r="9" spans="1:13" s="8" customFormat="1" ht="62.45" customHeight="1" x14ac:dyDescent="0.2">
      <c r="A9" s="66"/>
      <c r="B9" s="68"/>
      <c r="C9" s="64"/>
      <c r="D9" s="42" t="s">
        <v>55</v>
      </c>
      <c r="E9" s="43" t="s">
        <v>56</v>
      </c>
      <c r="F9" s="43" t="s">
        <v>4</v>
      </c>
      <c r="G9" s="42" t="s">
        <v>55</v>
      </c>
      <c r="H9" s="43" t="s">
        <v>56</v>
      </c>
      <c r="I9" s="43" t="s">
        <v>4</v>
      </c>
      <c r="J9" s="42" t="s">
        <v>55</v>
      </c>
      <c r="K9" s="43" t="s">
        <v>56</v>
      </c>
      <c r="L9" s="9"/>
      <c r="M9" s="9"/>
    </row>
    <row r="10" spans="1:13" s="6" customFormat="1" x14ac:dyDescent="0.2">
      <c r="A10" s="18"/>
      <c r="B10" s="16">
        <v>1</v>
      </c>
      <c r="C10" s="10">
        <v>2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</row>
    <row r="11" spans="1:13" s="3" customFormat="1" ht="14.25" x14ac:dyDescent="0.2">
      <c r="A11" s="19"/>
      <c r="B11" s="17"/>
      <c r="C11" s="27" t="s">
        <v>18</v>
      </c>
      <c r="D11" s="45">
        <f>D51</f>
        <v>16546830</v>
      </c>
      <c r="E11" s="45">
        <f>E51</f>
        <v>11076253.890000004</v>
      </c>
      <c r="F11" s="45">
        <f t="shared" ref="F11:F51" si="0">IF(D11=0,0,E11/D11*100)</f>
        <v>66.938826893126986</v>
      </c>
      <c r="G11" s="45">
        <f>G51</f>
        <v>416220</v>
      </c>
      <c r="H11" s="45">
        <f>H51</f>
        <v>308950.83</v>
      </c>
      <c r="I11" s="45">
        <f t="shared" ref="I11:I51" si="1">IF(G11=0,0,H11/G11*100)</f>
        <v>74.227771370909622</v>
      </c>
      <c r="J11" s="46">
        <f t="shared" ref="J11:J19" si="2">D11+G11</f>
        <v>16963050</v>
      </c>
      <c r="K11" s="46">
        <f t="shared" ref="K11:K19" si="3">E11+H11</f>
        <v>11385204.720000004</v>
      </c>
      <c r="L11" s="5"/>
      <c r="M11" s="5"/>
    </row>
    <row r="12" spans="1:13" ht="70.150000000000006" customHeight="1" x14ac:dyDescent="0.2">
      <c r="A12" s="24" t="s">
        <v>21</v>
      </c>
      <c r="B12" s="25"/>
      <c r="C12" s="31" t="s">
        <v>22</v>
      </c>
      <c r="D12" s="47">
        <v>4386860</v>
      </c>
      <c r="E12" s="47">
        <v>3680011.41</v>
      </c>
      <c r="F12" s="48">
        <f t="shared" si="0"/>
        <v>83.887140460374852</v>
      </c>
      <c r="G12" s="47">
        <v>1220</v>
      </c>
      <c r="H12" s="47">
        <v>1219.2</v>
      </c>
      <c r="I12" s="48">
        <f t="shared" si="1"/>
        <v>99.934426229508205</v>
      </c>
      <c r="J12" s="49">
        <f t="shared" si="2"/>
        <v>4388080</v>
      </c>
      <c r="K12" s="49">
        <f t="shared" si="3"/>
        <v>3681230.6100000003</v>
      </c>
      <c r="L12" s="2"/>
      <c r="M12" s="2"/>
    </row>
    <row r="13" spans="1:13" ht="17.45" customHeight="1" x14ac:dyDescent="0.2">
      <c r="A13" s="26">
        <v>1000</v>
      </c>
      <c r="B13" s="25"/>
      <c r="C13" s="34" t="s">
        <v>41</v>
      </c>
      <c r="D13" s="50">
        <f>SUM(D14:D15)</f>
        <v>9260074</v>
      </c>
      <c r="E13" s="50">
        <f>SUM(E14:E15)</f>
        <v>5692512.3700000001</v>
      </c>
      <c r="F13" s="45">
        <f t="shared" si="0"/>
        <v>61.473724400042599</v>
      </c>
      <c r="G13" s="50">
        <f>SUM(G14:G15)</f>
        <v>380221</v>
      </c>
      <c r="H13" s="50">
        <f>SUM(H14:H15)</f>
        <v>280001.39</v>
      </c>
      <c r="I13" s="45">
        <f t="shared" si="1"/>
        <v>73.641747825606686</v>
      </c>
      <c r="J13" s="49">
        <f t="shared" si="2"/>
        <v>9640295</v>
      </c>
      <c r="K13" s="51">
        <f t="shared" si="3"/>
        <v>5972513.7599999998</v>
      </c>
      <c r="L13" s="2"/>
      <c r="M13" s="2"/>
    </row>
    <row r="14" spans="1:13" s="3" customFormat="1" ht="15" x14ac:dyDescent="0.2">
      <c r="A14" s="29">
        <v>1010</v>
      </c>
      <c r="B14" s="28"/>
      <c r="C14" s="33" t="s">
        <v>23</v>
      </c>
      <c r="D14" s="37">
        <v>9255074</v>
      </c>
      <c r="E14" s="37">
        <v>5692512.3700000001</v>
      </c>
      <c r="F14" s="52">
        <f t="shared" si="0"/>
        <v>61.506935222776185</v>
      </c>
      <c r="G14" s="37">
        <v>380221</v>
      </c>
      <c r="H14" s="37">
        <v>280001.39</v>
      </c>
      <c r="I14" s="52">
        <f t="shared" si="1"/>
        <v>73.641747825606686</v>
      </c>
      <c r="J14" s="51">
        <f t="shared" si="2"/>
        <v>9635295</v>
      </c>
      <c r="K14" s="51">
        <f t="shared" si="3"/>
        <v>5972513.7599999998</v>
      </c>
    </row>
    <row r="15" spans="1:13" s="3" customFormat="1" ht="25.5" x14ac:dyDescent="0.2">
      <c r="A15" s="29">
        <v>1140</v>
      </c>
      <c r="B15" s="25"/>
      <c r="C15" s="33" t="s">
        <v>42</v>
      </c>
      <c r="D15" s="37">
        <v>5000</v>
      </c>
      <c r="E15" s="37">
        <v>0</v>
      </c>
      <c r="F15" s="52">
        <f t="shared" si="0"/>
        <v>0</v>
      </c>
      <c r="G15" s="58"/>
      <c r="H15" s="58"/>
      <c r="I15" s="52">
        <f t="shared" si="1"/>
        <v>0</v>
      </c>
      <c r="J15" s="51">
        <f t="shared" si="2"/>
        <v>5000</v>
      </c>
      <c r="K15" s="51">
        <f t="shared" si="3"/>
        <v>0</v>
      </c>
    </row>
    <row r="16" spans="1:13" s="3" customFormat="1" ht="20.45" customHeight="1" x14ac:dyDescent="0.2">
      <c r="A16" s="26">
        <v>3000</v>
      </c>
      <c r="B16" s="28"/>
      <c r="C16" s="31" t="s">
        <v>7</v>
      </c>
      <c r="D16" s="50">
        <f>SUM(D17:D19)</f>
        <v>126365</v>
      </c>
      <c r="E16" s="50">
        <f>SUM(E17:E19)</f>
        <v>23737.72</v>
      </c>
      <c r="F16" s="45">
        <f t="shared" si="0"/>
        <v>18.785043326870575</v>
      </c>
      <c r="G16" s="50">
        <f>SUM(G17:G19)</f>
        <v>15424</v>
      </c>
      <c r="H16" s="50">
        <f>SUM(H17:H19)</f>
        <v>8648.64</v>
      </c>
      <c r="I16" s="45">
        <f t="shared" si="1"/>
        <v>56.072614107883808</v>
      </c>
      <c r="J16" s="51">
        <f t="shared" si="2"/>
        <v>141789</v>
      </c>
      <c r="K16" s="51">
        <f t="shared" si="3"/>
        <v>32386.36</v>
      </c>
    </row>
    <row r="17" spans="1:11" s="3" customFormat="1" ht="54" customHeight="1" x14ac:dyDescent="0.2">
      <c r="A17" s="29">
        <v>3140</v>
      </c>
      <c r="B17" s="28"/>
      <c r="C17" s="30" t="s">
        <v>24</v>
      </c>
      <c r="D17" s="35">
        <v>0</v>
      </c>
      <c r="E17" s="35">
        <v>0</v>
      </c>
      <c r="F17" s="45">
        <f t="shared" si="0"/>
        <v>0</v>
      </c>
      <c r="G17" s="35">
        <v>0</v>
      </c>
      <c r="H17" s="35">
        <v>0</v>
      </c>
      <c r="I17" s="45">
        <f t="shared" si="1"/>
        <v>0</v>
      </c>
      <c r="J17" s="51">
        <f t="shared" si="2"/>
        <v>0</v>
      </c>
      <c r="K17" s="51">
        <f t="shared" si="3"/>
        <v>0</v>
      </c>
    </row>
    <row r="18" spans="1:11" ht="21.6" customHeight="1" x14ac:dyDescent="0.2">
      <c r="A18" s="29">
        <v>3210</v>
      </c>
      <c r="B18" s="28"/>
      <c r="C18" s="30" t="s">
        <v>17</v>
      </c>
      <c r="D18" s="36">
        <v>76365</v>
      </c>
      <c r="E18" s="36">
        <v>8648.64</v>
      </c>
      <c r="F18" s="45">
        <f t="shared" si="0"/>
        <v>11.325397760754271</v>
      </c>
      <c r="G18" s="36">
        <v>15424</v>
      </c>
      <c r="H18" s="36">
        <v>8648.64</v>
      </c>
      <c r="I18" s="45">
        <f t="shared" si="1"/>
        <v>56.072614107883808</v>
      </c>
      <c r="J18" s="51">
        <f t="shared" si="2"/>
        <v>91789</v>
      </c>
      <c r="K18" s="51">
        <f t="shared" si="3"/>
        <v>17297.28</v>
      </c>
    </row>
    <row r="19" spans="1:11" ht="25.9" customHeight="1" x14ac:dyDescent="0.2">
      <c r="A19" s="29">
        <v>3242</v>
      </c>
      <c r="B19" s="28"/>
      <c r="C19" s="30" t="s">
        <v>25</v>
      </c>
      <c r="D19" s="36">
        <v>50000</v>
      </c>
      <c r="E19" s="36">
        <v>15089.08</v>
      </c>
      <c r="F19" s="45">
        <f t="shared" si="0"/>
        <v>30.178159999999998</v>
      </c>
      <c r="G19" s="36">
        <v>0</v>
      </c>
      <c r="H19" s="36">
        <v>0</v>
      </c>
      <c r="I19" s="45">
        <f t="shared" si="1"/>
        <v>0</v>
      </c>
      <c r="J19" s="51">
        <f t="shared" si="2"/>
        <v>50000</v>
      </c>
      <c r="K19" s="51">
        <f t="shared" si="3"/>
        <v>15089.08</v>
      </c>
    </row>
    <row r="20" spans="1:11" s="3" customFormat="1" ht="14.25" x14ac:dyDescent="0.2">
      <c r="A20" s="26">
        <v>4000</v>
      </c>
      <c r="B20" s="25"/>
      <c r="C20" s="31" t="s">
        <v>9</v>
      </c>
      <c r="D20" s="50">
        <f>SUM(D21:D23)</f>
        <v>848299</v>
      </c>
      <c r="E20" s="50">
        <f>SUM(E21:E23)</f>
        <v>407872.80000000005</v>
      </c>
      <c r="F20" s="45">
        <f t="shared" si="0"/>
        <v>48.081254369037332</v>
      </c>
      <c r="G20" s="50">
        <f>SUM(G21:G23)</f>
        <v>7573</v>
      </c>
      <c r="H20" s="50">
        <f>SUM(H21:H23)</f>
        <v>7300</v>
      </c>
      <c r="I20" s="45">
        <f t="shared" si="1"/>
        <v>96.395087811963549</v>
      </c>
      <c r="J20" s="50">
        <f>SUM(J21:J23)</f>
        <v>855872</v>
      </c>
      <c r="K20" s="51">
        <f t="shared" ref="K20:K51" si="4">E20+H20</f>
        <v>415172.80000000005</v>
      </c>
    </row>
    <row r="21" spans="1:11" ht="40.15" customHeight="1" x14ac:dyDescent="0.2">
      <c r="A21" s="29">
        <v>4060</v>
      </c>
      <c r="B21" s="28"/>
      <c r="C21" s="30" t="s">
        <v>26</v>
      </c>
      <c r="D21" s="36">
        <v>674521</v>
      </c>
      <c r="E21" s="36">
        <v>353354.15</v>
      </c>
      <c r="F21" s="45">
        <f t="shared" si="0"/>
        <v>52.385937576443141</v>
      </c>
      <c r="G21" s="36">
        <v>4556</v>
      </c>
      <c r="H21" s="36">
        <v>4283.5</v>
      </c>
      <c r="I21" s="45">
        <f t="shared" si="1"/>
        <v>94.018876207199298</v>
      </c>
      <c r="J21" s="51">
        <f t="shared" ref="J21:J51" si="5">D21+G21</f>
        <v>679077</v>
      </c>
      <c r="K21" s="51">
        <f t="shared" si="4"/>
        <v>357637.65</v>
      </c>
    </row>
    <row r="22" spans="1:11" ht="30" customHeight="1" x14ac:dyDescent="0.2">
      <c r="A22" s="29">
        <v>4081</v>
      </c>
      <c r="B22" s="28"/>
      <c r="C22" s="30" t="s">
        <v>27</v>
      </c>
      <c r="D22" s="36">
        <v>23778</v>
      </c>
      <c r="E22" s="36">
        <v>11258.13</v>
      </c>
      <c r="F22" s="45">
        <f t="shared" si="0"/>
        <v>47.346833207166284</v>
      </c>
      <c r="G22" s="51">
        <v>0</v>
      </c>
      <c r="H22" s="51">
        <v>0</v>
      </c>
      <c r="I22" s="45">
        <f t="shared" si="1"/>
        <v>0</v>
      </c>
      <c r="J22" s="51">
        <f t="shared" si="5"/>
        <v>23778</v>
      </c>
      <c r="K22" s="51">
        <f t="shared" si="4"/>
        <v>11258.13</v>
      </c>
    </row>
    <row r="23" spans="1:11" ht="19.899999999999999" customHeight="1" x14ac:dyDescent="0.2">
      <c r="A23" s="29">
        <v>4082</v>
      </c>
      <c r="B23" s="28"/>
      <c r="C23" s="30" t="s">
        <v>28</v>
      </c>
      <c r="D23" s="36">
        <v>150000</v>
      </c>
      <c r="E23" s="36">
        <v>43260.52</v>
      </c>
      <c r="F23" s="45">
        <f t="shared" si="0"/>
        <v>28.840346666666665</v>
      </c>
      <c r="G23" s="51">
        <v>3017</v>
      </c>
      <c r="H23" s="51">
        <v>3016.5</v>
      </c>
      <c r="I23" s="45">
        <f t="shared" si="1"/>
        <v>99.983427245608226</v>
      </c>
      <c r="J23" s="51">
        <f t="shared" si="5"/>
        <v>153017</v>
      </c>
      <c r="K23" s="51">
        <f t="shared" si="4"/>
        <v>46277.02</v>
      </c>
    </row>
    <row r="24" spans="1:11" s="3" customFormat="1" ht="15" x14ac:dyDescent="0.2">
      <c r="A24" s="26">
        <v>5000</v>
      </c>
      <c r="B24" s="28"/>
      <c r="C24" s="31" t="s">
        <v>1</v>
      </c>
      <c r="D24" s="50">
        <f>SUM(D25:D25)</f>
        <v>136914</v>
      </c>
      <c r="E24" s="50">
        <f>SUM(E25:E25)</f>
        <v>102772.79999999999</v>
      </c>
      <c r="F24" s="45">
        <f t="shared" si="0"/>
        <v>75.063762653928734</v>
      </c>
      <c r="G24" s="50">
        <f>SUM(G25:G25)</f>
        <v>0</v>
      </c>
      <c r="H24" s="50">
        <f>SUM(H25:H25)</f>
        <v>0</v>
      </c>
      <c r="I24" s="45">
        <f t="shared" si="1"/>
        <v>0</v>
      </c>
      <c r="J24" s="51">
        <f t="shared" si="5"/>
        <v>136914</v>
      </c>
      <c r="K24" s="51">
        <f t="shared" si="4"/>
        <v>102772.79999999999</v>
      </c>
    </row>
    <row r="25" spans="1:11" ht="51" customHeight="1" x14ac:dyDescent="0.2">
      <c r="A25" s="29">
        <v>5061</v>
      </c>
      <c r="B25" s="28"/>
      <c r="C25" s="30" t="s">
        <v>30</v>
      </c>
      <c r="D25" s="36">
        <v>136914</v>
      </c>
      <c r="E25" s="36">
        <f>11096.6+53026.58+9412+1716+6236.12+21285.5</f>
        <v>102772.79999999999</v>
      </c>
      <c r="F25" s="45">
        <f t="shared" si="0"/>
        <v>75.063762653928734</v>
      </c>
      <c r="G25" s="36">
        <v>0</v>
      </c>
      <c r="H25" s="36">
        <v>0</v>
      </c>
      <c r="I25" s="45">
        <f t="shared" si="1"/>
        <v>0</v>
      </c>
      <c r="J25" s="51">
        <f t="shared" si="5"/>
        <v>136914</v>
      </c>
      <c r="K25" s="51">
        <f t="shared" si="4"/>
        <v>102772.79999999999</v>
      </c>
    </row>
    <row r="26" spans="1:11" s="3" customFormat="1" ht="14.25" customHeight="1" x14ac:dyDescent="0.2">
      <c r="A26" s="26">
        <v>6000</v>
      </c>
      <c r="B26" s="28"/>
      <c r="C26" s="31" t="s">
        <v>8</v>
      </c>
      <c r="D26" s="50">
        <f>SUM(D27:D31)</f>
        <v>1332318</v>
      </c>
      <c r="E26" s="50">
        <f>SUM(E27:E31)</f>
        <v>1169346.79</v>
      </c>
      <c r="F26" s="45">
        <f t="shared" si="0"/>
        <v>87.767844463559015</v>
      </c>
      <c r="G26" s="50">
        <f>SUM(G27:G31)</f>
        <v>0</v>
      </c>
      <c r="H26" s="50">
        <f>SUM(H27:H31)</f>
        <v>0</v>
      </c>
      <c r="I26" s="45">
        <f t="shared" si="1"/>
        <v>0</v>
      </c>
      <c r="J26" s="51">
        <f t="shared" si="5"/>
        <v>1332318</v>
      </c>
      <c r="K26" s="51">
        <f t="shared" si="4"/>
        <v>1169346.79</v>
      </c>
    </row>
    <row r="27" spans="1:11" ht="25.15" customHeight="1" x14ac:dyDescent="0.2">
      <c r="A27" s="29">
        <v>6011</v>
      </c>
      <c r="B27" s="28"/>
      <c r="C27" s="30" t="s">
        <v>43</v>
      </c>
      <c r="D27" s="36">
        <v>0</v>
      </c>
      <c r="E27" s="36">
        <v>0</v>
      </c>
      <c r="F27" s="45">
        <f t="shared" si="0"/>
        <v>0</v>
      </c>
      <c r="G27" s="36">
        <v>0</v>
      </c>
      <c r="H27" s="36">
        <v>0</v>
      </c>
      <c r="I27" s="45">
        <f t="shared" si="1"/>
        <v>0</v>
      </c>
      <c r="J27" s="51">
        <f t="shared" si="5"/>
        <v>0</v>
      </c>
      <c r="K27" s="51">
        <f t="shared" si="4"/>
        <v>0</v>
      </c>
    </row>
    <row r="28" spans="1:11" ht="29.45" customHeight="1" x14ac:dyDescent="0.2">
      <c r="A28" s="29">
        <v>6013</v>
      </c>
      <c r="B28" s="28"/>
      <c r="C28" s="30" t="s">
        <v>31</v>
      </c>
      <c r="D28" s="36">
        <v>0</v>
      </c>
      <c r="E28" s="36">
        <v>0</v>
      </c>
      <c r="F28" s="45">
        <f t="shared" si="0"/>
        <v>0</v>
      </c>
      <c r="G28" s="36">
        <v>0</v>
      </c>
      <c r="H28" s="36">
        <v>0</v>
      </c>
      <c r="I28" s="45">
        <f t="shared" si="1"/>
        <v>0</v>
      </c>
      <c r="J28" s="51">
        <f t="shared" si="5"/>
        <v>0</v>
      </c>
      <c r="K28" s="51">
        <f t="shared" si="4"/>
        <v>0</v>
      </c>
    </row>
    <row r="29" spans="1:11" ht="24" customHeight="1" x14ac:dyDescent="0.2">
      <c r="A29" s="29">
        <v>6016</v>
      </c>
      <c r="B29" s="28"/>
      <c r="C29" s="30" t="s">
        <v>20</v>
      </c>
      <c r="D29" s="37">
        <v>0</v>
      </c>
      <c r="E29" s="37">
        <v>0</v>
      </c>
      <c r="F29" s="45">
        <f t="shared" si="0"/>
        <v>0</v>
      </c>
      <c r="G29" s="36">
        <v>0</v>
      </c>
      <c r="H29" s="36">
        <v>0</v>
      </c>
      <c r="I29" s="45">
        <f t="shared" si="1"/>
        <v>0</v>
      </c>
      <c r="J29" s="51">
        <f t="shared" si="5"/>
        <v>0</v>
      </c>
      <c r="K29" s="51">
        <f t="shared" si="4"/>
        <v>0</v>
      </c>
    </row>
    <row r="30" spans="1:11" ht="21" customHeight="1" x14ac:dyDescent="0.2">
      <c r="A30" s="29">
        <v>6030</v>
      </c>
      <c r="B30" s="28"/>
      <c r="C30" s="30" t="s">
        <v>29</v>
      </c>
      <c r="D30" s="37">
        <v>1332318</v>
      </c>
      <c r="E30" s="37">
        <v>1169346.79</v>
      </c>
      <c r="F30" s="45">
        <f t="shared" si="0"/>
        <v>87.767844463559015</v>
      </c>
      <c r="G30" s="36">
        <v>0</v>
      </c>
      <c r="H30" s="36">
        <v>0</v>
      </c>
      <c r="I30" s="45">
        <f t="shared" si="1"/>
        <v>0</v>
      </c>
      <c r="J30" s="51">
        <f t="shared" si="5"/>
        <v>1332318</v>
      </c>
      <c r="K30" s="51">
        <f t="shared" si="4"/>
        <v>1169346.79</v>
      </c>
    </row>
    <row r="31" spans="1:11" ht="26.45" customHeight="1" x14ac:dyDescent="0.2">
      <c r="A31" s="29">
        <v>6082</v>
      </c>
      <c r="B31" s="28"/>
      <c r="C31" s="30" t="s">
        <v>44</v>
      </c>
      <c r="D31" s="37">
        <v>0</v>
      </c>
      <c r="E31" s="37">
        <v>0</v>
      </c>
      <c r="F31" s="45">
        <f t="shared" si="0"/>
        <v>0</v>
      </c>
      <c r="G31" s="36">
        <v>0</v>
      </c>
      <c r="H31" s="36">
        <v>0</v>
      </c>
      <c r="I31" s="45">
        <f t="shared" si="1"/>
        <v>0</v>
      </c>
      <c r="J31" s="51">
        <f t="shared" si="5"/>
        <v>0</v>
      </c>
      <c r="K31" s="51">
        <f t="shared" si="4"/>
        <v>0</v>
      </c>
    </row>
    <row r="32" spans="1:11" ht="27.6" customHeight="1" x14ac:dyDescent="0.2">
      <c r="A32" s="26">
        <v>7100</v>
      </c>
      <c r="B32" s="28"/>
      <c r="C32" s="31" t="s">
        <v>32</v>
      </c>
      <c r="D32" s="50">
        <f>SUM(D33:D33)</f>
        <v>416000</v>
      </c>
      <c r="E32" s="50">
        <f>SUM(E33:E33)</f>
        <v>0</v>
      </c>
      <c r="F32" s="45">
        <f t="shared" si="0"/>
        <v>0</v>
      </c>
      <c r="G32" s="50">
        <f>SUM(G33:G33)</f>
        <v>0</v>
      </c>
      <c r="H32" s="50">
        <f>SUM(H33:H33)</f>
        <v>0</v>
      </c>
      <c r="I32" s="45">
        <f t="shared" si="1"/>
        <v>0</v>
      </c>
      <c r="J32" s="51">
        <f t="shared" si="5"/>
        <v>416000</v>
      </c>
      <c r="K32" s="51">
        <f t="shared" si="4"/>
        <v>0</v>
      </c>
    </row>
    <row r="33" spans="1:11" ht="17.45" customHeight="1" x14ac:dyDescent="0.2">
      <c r="A33" s="29">
        <v>7130</v>
      </c>
      <c r="B33" s="28"/>
      <c r="C33" s="30" t="s">
        <v>33</v>
      </c>
      <c r="D33" s="36">
        <v>416000</v>
      </c>
      <c r="E33" s="36">
        <v>0</v>
      </c>
      <c r="F33" s="45">
        <f t="shared" si="0"/>
        <v>0</v>
      </c>
      <c r="G33" s="36">
        <v>0</v>
      </c>
      <c r="H33" s="36">
        <v>0</v>
      </c>
      <c r="I33" s="45">
        <f t="shared" si="1"/>
        <v>0</v>
      </c>
      <c r="J33" s="51">
        <f t="shared" si="5"/>
        <v>416000</v>
      </c>
      <c r="K33" s="51">
        <f t="shared" si="4"/>
        <v>0</v>
      </c>
    </row>
    <row r="34" spans="1:11" ht="17.45" customHeight="1" x14ac:dyDescent="0.2">
      <c r="A34" s="26">
        <v>7300</v>
      </c>
      <c r="B34" s="28"/>
      <c r="C34" s="31" t="s">
        <v>34</v>
      </c>
      <c r="D34" s="50">
        <f>SUM(D35:D39)</f>
        <v>20000</v>
      </c>
      <c r="E34" s="50">
        <f>SUM(E35:E39)</f>
        <v>0</v>
      </c>
      <c r="F34" s="45">
        <f t="shared" si="0"/>
        <v>0</v>
      </c>
      <c r="G34" s="50">
        <f>SUM(G35:G39)</f>
        <v>0</v>
      </c>
      <c r="H34" s="50">
        <f>SUM(H35:H39)</f>
        <v>0</v>
      </c>
      <c r="I34" s="45">
        <f t="shared" si="1"/>
        <v>0</v>
      </c>
      <c r="J34" s="51">
        <f t="shared" si="5"/>
        <v>20000</v>
      </c>
      <c r="K34" s="51">
        <f t="shared" si="4"/>
        <v>0</v>
      </c>
    </row>
    <row r="35" spans="1:11" ht="28.15" customHeight="1" x14ac:dyDescent="0.2">
      <c r="A35" s="29">
        <v>7310</v>
      </c>
      <c r="B35" s="28"/>
      <c r="C35" s="30" t="s">
        <v>45</v>
      </c>
      <c r="D35" s="35">
        <v>0</v>
      </c>
      <c r="E35" s="35">
        <v>0</v>
      </c>
      <c r="F35" s="45">
        <f t="shared" si="0"/>
        <v>0</v>
      </c>
      <c r="G35" s="35">
        <v>0</v>
      </c>
      <c r="H35" s="35">
        <v>0</v>
      </c>
      <c r="I35" s="45">
        <f t="shared" si="1"/>
        <v>0</v>
      </c>
      <c r="J35" s="51">
        <f t="shared" si="5"/>
        <v>0</v>
      </c>
      <c r="K35" s="51">
        <f t="shared" si="4"/>
        <v>0</v>
      </c>
    </row>
    <row r="36" spans="1:11" ht="19.149999999999999" customHeight="1" x14ac:dyDescent="0.2">
      <c r="A36" s="29">
        <v>7321</v>
      </c>
      <c r="B36" s="28"/>
      <c r="C36" s="30" t="s">
        <v>46</v>
      </c>
      <c r="D36" s="35">
        <v>0</v>
      </c>
      <c r="E36" s="35">
        <v>0</v>
      </c>
      <c r="F36" s="45">
        <f t="shared" si="0"/>
        <v>0</v>
      </c>
      <c r="G36" s="35">
        <v>0</v>
      </c>
      <c r="H36" s="35">
        <v>0</v>
      </c>
      <c r="I36" s="45">
        <f t="shared" si="1"/>
        <v>0</v>
      </c>
      <c r="J36" s="51">
        <f t="shared" si="5"/>
        <v>0</v>
      </c>
      <c r="K36" s="51">
        <f t="shared" si="4"/>
        <v>0</v>
      </c>
    </row>
    <row r="37" spans="1:11" ht="28.15" customHeight="1" x14ac:dyDescent="0.2">
      <c r="A37" s="29">
        <v>7330</v>
      </c>
      <c r="B37" s="28"/>
      <c r="C37" s="30" t="s">
        <v>47</v>
      </c>
      <c r="D37" s="35">
        <v>0</v>
      </c>
      <c r="E37" s="35">
        <v>0</v>
      </c>
      <c r="F37" s="45">
        <f t="shared" si="0"/>
        <v>0</v>
      </c>
      <c r="G37" s="35">
        <v>0</v>
      </c>
      <c r="H37" s="35">
        <v>0</v>
      </c>
      <c r="I37" s="45">
        <f t="shared" si="1"/>
        <v>0</v>
      </c>
      <c r="J37" s="51">
        <f t="shared" si="5"/>
        <v>0</v>
      </c>
      <c r="K37" s="51">
        <f t="shared" si="4"/>
        <v>0</v>
      </c>
    </row>
    <row r="38" spans="1:11" ht="28.15" customHeight="1" x14ac:dyDescent="0.2">
      <c r="A38" s="29">
        <v>7350</v>
      </c>
      <c r="B38" s="28"/>
      <c r="C38" s="30" t="s">
        <v>35</v>
      </c>
      <c r="D38" s="36">
        <v>20000</v>
      </c>
      <c r="E38" s="36">
        <v>0</v>
      </c>
      <c r="F38" s="45">
        <f t="shared" si="0"/>
        <v>0</v>
      </c>
      <c r="G38" s="37">
        <v>0</v>
      </c>
      <c r="H38" s="37">
        <v>0</v>
      </c>
      <c r="I38" s="45">
        <f t="shared" si="1"/>
        <v>0</v>
      </c>
      <c r="J38" s="51">
        <f t="shared" si="5"/>
        <v>20000</v>
      </c>
      <c r="K38" s="51">
        <f t="shared" si="4"/>
        <v>0</v>
      </c>
    </row>
    <row r="39" spans="1:11" ht="28.15" customHeight="1" x14ac:dyDescent="0.2">
      <c r="A39" s="29">
        <v>7370</v>
      </c>
      <c r="B39" s="28"/>
      <c r="C39" s="30" t="s">
        <v>48</v>
      </c>
      <c r="D39" s="36">
        <v>0</v>
      </c>
      <c r="E39" s="36">
        <v>0</v>
      </c>
      <c r="F39" s="45">
        <f t="shared" si="0"/>
        <v>0</v>
      </c>
      <c r="G39" s="37">
        <v>0</v>
      </c>
      <c r="H39" s="37">
        <v>0</v>
      </c>
      <c r="I39" s="45">
        <f t="shared" si="1"/>
        <v>0</v>
      </c>
      <c r="J39" s="51">
        <f t="shared" si="5"/>
        <v>0</v>
      </c>
      <c r="K39" s="51">
        <f t="shared" si="4"/>
        <v>0</v>
      </c>
    </row>
    <row r="40" spans="1:11" s="3" customFormat="1" ht="28.9" customHeight="1" x14ac:dyDescent="0.2">
      <c r="A40" s="26">
        <v>7600</v>
      </c>
      <c r="B40" s="28"/>
      <c r="C40" s="31" t="s">
        <v>36</v>
      </c>
      <c r="D40" s="50">
        <f>SUM(D41:D43)</f>
        <v>20000</v>
      </c>
      <c r="E40" s="50">
        <f>SUM(E41:E43)</f>
        <v>0</v>
      </c>
      <c r="F40" s="45">
        <f t="shared" si="0"/>
        <v>0</v>
      </c>
      <c r="G40" s="50">
        <f>SUM(G41:G43)</f>
        <v>11782</v>
      </c>
      <c r="H40" s="50">
        <f>SUM(H41:H43)</f>
        <v>11781.6</v>
      </c>
      <c r="I40" s="45">
        <f t="shared" si="1"/>
        <v>99.996604990663727</v>
      </c>
      <c r="J40" s="51">
        <f t="shared" si="5"/>
        <v>31782</v>
      </c>
      <c r="K40" s="51">
        <f t="shared" si="4"/>
        <v>11781.6</v>
      </c>
    </row>
    <row r="41" spans="1:11" ht="29.45" customHeight="1" x14ac:dyDescent="0.2">
      <c r="A41" s="29">
        <v>7650</v>
      </c>
      <c r="B41" s="28"/>
      <c r="C41" s="30" t="s">
        <v>49</v>
      </c>
      <c r="D41" s="36">
        <v>0</v>
      </c>
      <c r="E41" s="36">
        <v>0</v>
      </c>
      <c r="F41" s="45">
        <f t="shared" si="0"/>
        <v>0</v>
      </c>
      <c r="G41" s="36">
        <v>0</v>
      </c>
      <c r="H41" s="36">
        <v>0</v>
      </c>
      <c r="I41" s="45">
        <f t="shared" si="1"/>
        <v>0</v>
      </c>
      <c r="J41" s="51">
        <f t="shared" si="5"/>
        <v>0</v>
      </c>
      <c r="K41" s="51">
        <f t="shared" si="4"/>
        <v>0</v>
      </c>
    </row>
    <row r="42" spans="1:11" ht="17.45" customHeight="1" x14ac:dyDescent="0.2">
      <c r="A42" s="29">
        <v>7693</v>
      </c>
      <c r="B42" s="28"/>
      <c r="C42" s="30" t="s">
        <v>37</v>
      </c>
      <c r="D42" s="36">
        <v>20000</v>
      </c>
      <c r="E42" s="36">
        <v>0</v>
      </c>
      <c r="F42" s="45">
        <f t="shared" si="0"/>
        <v>0</v>
      </c>
      <c r="G42" s="36">
        <v>11782</v>
      </c>
      <c r="H42" s="36">
        <v>11781.6</v>
      </c>
      <c r="I42" s="45">
        <f t="shared" si="1"/>
        <v>99.996604990663727</v>
      </c>
      <c r="J42" s="51">
        <f t="shared" si="5"/>
        <v>31782</v>
      </c>
      <c r="K42" s="51">
        <f t="shared" si="4"/>
        <v>11781.6</v>
      </c>
    </row>
    <row r="43" spans="1:11" ht="29.45" customHeight="1" x14ac:dyDescent="0.2">
      <c r="A43" s="29">
        <v>7670</v>
      </c>
      <c r="B43" s="28"/>
      <c r="C43" s="30" t="s">
        <v>50</v>
      </c>
      <c r="D43" s="36">
        <v>0</v>
      </c>
      <c r="E43" s="36">
        <v>0</v>
      </c>
      <c r="F43" s="45">
        <f t="shared" si="0"/>
        <v>0</v>
      </c>
      <c r="G43" s="36">
        <v>0</v>
      </c>
      <c r="H43" s="36">
        <v>0</v>
      </c>
      <c r="I43" s="45">
        <f t="shared" si="1"/>
        <v>0</v>
      </c>
      <c r="J43" s="51">
        <f t="shared" si="5"/>
        <v>0</v>
      </c>
      <c r="K43" s="51">
        <f t="shared" si="4"/>
        <v>0</v>
      </c>
    </row>
    <row r="44" spans="1:11" s="3" customFormat="1" ht="27" customHeight="1" x14ac:dyDescent="0.2">
      <c r="A44" s="26">
        <v>8300</v>
      </c>
      <c r="B44" s="28"/>
      <c r="C44" s="31" t="s">
        <v>51</v>
      </c>
      <c r="D44" s="50">
        <f>SUM(D45:D46)</f>
        <v>0</v>
      </c>
      <c r="E44" s="50">
        <f>SUM(E45:E46)</f>
        <v>0</v>
      </c>
      <c r="F44" s="45">
        <f t="shared" si="0"/>
        <v>0</v>
      </c>
      <c r="G44" s="50">
        <f>SUM(G45:G46)</f>
        <v>0</v>
      </c>
      <c r="H44" s="50">
        <f>SUM(H45:H46)</f>
        <v>0</v>
      </c>
      <c r="I44" s="45">
        <f t="shared" si="1"/>
        <v>0</v>
      </c>
      <c r="J44" s="51">
        <f t="shared" si="5"/>
        <v>0</v>
      </c>
      <c r="K44" s="51">
        <f t="shared" si="4"/>
        <v>0</v>
      </c>
    </row>
    <row r="45" spans="1:11" s="3" customFormat="1" ht="27" customHeight="1" x14ac:dyDescent="0.2">
      <c r="A45" s="29">
        <v>8311</v>
      </c>
      <c r="B45" s="28"/>
      <c r="C45" s="30" t="s">
        <v>11</v>
      </c>
      <c r="D45" s="51">
        <v>0</v>
      </c>
      <c r="E45" s="51">
        <v>0</v>
      </c>
      <c r="F45" s="45">
        <f t="shared" si="0"/>
        <v>0</v>
      </c>
      <c r="G45" s="51">
        <v>0</v>
      </c>
      <c r="H45" s="51">
        <v>0</v>
      </c>
      <c r="I45" s="45">
        <f t="shared" si="1"/>
        <v>0</v>
      </c>
      <c r="J45" s="51">
        <f t="shared" si="5"/>
        <v>0</v>
      </c>
      <c r="K45" s="51">
        <f t="shared" si="4"/>
        <v>0</v>
      </c>
    </row>
    <row r="46" spans="1:11" s="3" customFormat="1" ht="27" customHeight="1" x14ac:dyDescent="0.2">
      <c r="A46" s="29">
        <v>8340</v>
      </c>
      <c r="B46" s="28"/>
      <c r="C46" s="30" t="s">
        <v>52</v>
      </c>
      <c r="D46" s="51">
        <v>0</v>
      </c>
      <c r="E46" s="51">
        <v>0</v>
      </c>
      <c r="F46" s="45">
        <f t="shared" si="0"/>
        <v>0</v>
      </c>
      <c r="G46" s="51">
        <v>0</v>
      </c>
      <c r="H46" s="51">
        <v>0</v>
      </c>
      <c r="I46" s="45">
        <f t="shared" si="1"/>
        <v>0</v>
      </c>
      <c r="J46" s="51">
        <f t="shared" si="5"/>
        <v>0</v>
      </c>
      <c r="K46" s="51">
        <f t="shared" si="4"/>
        <v>0</v>
      </c>
    </row>
    <row r="47" spans="1:11" s="3" customFormat="1" ht="45" customHeight="1" x14ac:dyDescent="0.2">
      <c r="A47" s="26">
        <v>9700</v>
      </c>
      <c r="B47" s="28"/>
      <c r="C47" s="31" t="s">
        <v>38</v>
      </c>
      <c r="D47" s="50">
        <f>SUM(D48:D48)</f>
        <v>0</v>
      </c>
      <c r="E47" s="50">
        <f>SUM(E48:E48)</f>
        <v>0</v>
      </c>
      <c r="F47" s="45">
        <f t="shared" si="0"/>
        <v>0</v>
      </c>
      <c r="G47" s="50">
        <f>SUM(G48:G48)</f>
        <v>0</v>
      </c>
      <c r="H47" s="50">
        <f>SUM(H48:H48)</f>
        <v>0</v>
      </c>
      <c r="I47" s="45">
        <f t="shared" si="1"/>
        <v>0</v>
      </c>
      <c r="J47" s="51">
        <f t="shared" si="5"/>
        <v>0</v>
      </c>
      <c r="K47" s="51">
        <f t="shared" si="4"/>
        <v>0</v>
      </c>
    </row>
    <row r="48" spans="1:11" ht="15" x14ac:dyDescent="0.2">
      <c r="A48" s="29">
        <v>9770</v>
      </c>
      <c r="B48" s="28"/>
      <c r="C48" s="32" t="s">
        <v>39</v>
      </c>
      <c r="D48" s="36">
        <v>0</v>
      </c>
      <c r="E48" s="36">
        <v>0</v>
      </c>
      <c r="F48" s="45">
        <f t="shared" si="0"/>
        <v>0</v>
      </c>
      <c r="G48" s="36">
        <v>0</v>
      </c>
      <c r="H48" s="36">
        <v>0</v>
      </c>
      <c r="I48" s="45">
        <f t="shared" si="1"/>
        <v>0</v>
      </c>
      <c r="J48" s="51">
        <f t="shared" si="5"/>
        <v>0</v>
      </c>
      <c r="K48" s="51">
        <f t="shared" si="4"/>
        <v>0</v>
      </c>
    </row>
    <row r="49" spans="1:11" ht="43.9" customHeight="1" x14ac:dyDescent="0.2">
      <c r="A49" s="26">
        <v>9800</v>
      </c>
      <c r="B49" s="28"/>
      <c r="C49" s="31" t="s">
        <v>40</v>
      </c>
      <c r="D49" s="36">
        <f>D50</f>
        <v>0</v>
      </c>
      <c r="E49" s="36">
        <f>E50</f>
        <v>0</v>
      </c>
      <c r="F49" s="45">
        <f t="shared" si="0"/>
        <v>0</v>
      </c>
      <c r="G49" s="36">
        <f>G50</f>
        <v>0</v>
      </c>
      <c r="H49" s="36">
        <f>H50</f>
        <v>0</v>
      </c>
      <c r="I49" s="45">
        <f t="shared" si="1"/>
        <v>0</v>
      </c>
      <c r="J49" s="51">
        <f t="shared" si="5"/>
        <v>0</v>
      </c>
      <c r="K49" s="51">
        <f t="shared" si="4"/>
        <v>0</v>
      </c>
    </row>
    <row r="50" spans="1:11" ht="38.25" x14ac:dyDescent="0.2">
      <c r="A50" s="29">
        <v>9800</v>
      </c>
      <c r="B50" s="28"/>
      <c r="C50" s="30" t="s">
        <v>40</v>
      </c>
      <c r="D50" s="36">
        <v>0</v>
      </c>
      <c r="E50" s="36">
        <v>0</v>
      </c>
      <c r="F50" s="45">
        <f t="shared" si="0"/>
        <v>0</v>
      </c>
      <c r="G50" s="36">
        <v>0</v>
      </c>
      <c r="H50" s="36">
        <v>0</v>
      </c>
      <c r="I50" s="45">
        <f t="shared" si="1"/>
        <v>0</v>
      </c>
      <c r="J50" s="51">
        <f t="shared" si="5"/>
        <v>0</v>
      </c>
      <c r="K50" s="51">
        <f t="shared" si="4"/>
        <v>0</v>
      </c>
    </row>
    <row r="51" spans="1:11" ht="15.6" customHeight="1" x14ac:dyDescent="0.2">
      <c r="A51" s="20"/>
      <c r="B51" s="16"/>
      <c r="C51" s="11" t="s">
        <v>13</v>
      </c>
      <c r="D51" s="50">
        <f>D12+D13+D16+D20+D24+D26+D32+D34+D40+D47+D49</f>
        <v>16546830</v>
      </c>
      <c r="E51" s="50">
        <f>E12+E13+E16+E20+E24+E26+E32+E34+E40+E47+E49</f>
        <v>11076253.890000004</v>
      </c>
      <c r="F51" s="45">
        <f t="shared" si="0"/>
        <v>66.938826893126986</v>
      </c>
      <c r="G51" s="50">
        <f>G12+G13+G16+G20+G24+G26+G32+G34+G40+G44+G47+G49</f>
        <v>416220</v>
      </c>
      <c r="H51" s="50">
        <f>H12+H13+H16+H20+H24+H26+H32+H34+H40+H47+H49+H44</f>
        <v>308950.83</v>
      </c>
      <c r="I51" s="45">
        <f t="shared" si="1"/>
        <v>74.227771370909622</v>
      </c>
      <c r="J51" s="46">
        <f t="shared" si="5"/>
        <v>16963050</v>
      </c>
      <c r="K51" s="46">
        <f t="shared" si="4"/>
        <v>11385204.720000004</v>
      </c>
    </row>
    <row r="52" spans="1:11" s="3" customFormat="1" x14ac:dyDescent="0.2">
      <c r="B52" s="12"/>
      <c r="C52" s="1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C53" s="14" t="s">
        <v>61</v>
      </c>
      <c r="D53" s="55"/>
      <c r="E53" s="55"/>
      <c r="F53" s="55"/>
      <c r="G53" s="55" t="s">
        <v>62</v>
      </c>
    </row>
    <row r="54" spans="1:11" s="3" customFormat="1" x14ac:dyDescent="0.2">
      <c r="B54" s="4"/>
      <c r="D54" s="57"/>
      <c r="E54" s="57"/>
      <c r="F54" s="57"/>
      <c r="G54" s="57"/>
      <c r="H54" s="57"/>
      <c r="I54" s="57"/>
      <c r="J54" s="57"/>
      <c r="K54" s="57"/>
    </row>
  </sheetData>
  <mergeCells count="9">
    <mergeCell ref="B5:K5"/>
    <mergeCell ref="J8:K8"/>
    <mergeCell ref="G8:I8"/>
    <mergeCell ref="D8:F8"/>
    <mergeCell ref="C8:C9"/>
    <mergeCell ref="A8:A9"/>
    <mergeCell ref="B8:B9"/>
    <mergeCell ref="B7:K7"/>
    <mergeCell ref="B6:K6"/>
  </mergeCells>
  <phoneticPr fontId="0" type="noConversion"/>
  <pageMargins left="0.59055118110236227" right="0.59055118110236227" top="1.0629921259842521" bottom="0.39370078740157483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61"/>
  <sheetViews>
    <sheetView tabSelected="1" view="pageBreakPreview" zoomScale="60" zoomScaleNormal="90" workbookViewId="0">
      <selection activeCell="I4" sqref="I4"/>
    </sheetView>
  </sheetViews>
  <sheetFormatPr defaultRowHeight="12.75" x14ac:dyDescent="0.2"/>
  <cols>
    <col min="1" max="1" width="7" style="1" customWidth="1"/>
    <col min="2" max="2" width="5.85546875" style="1" customWidth="1"/>
    <col min="3" max="3" width="40.28515625" style="1" customWidth="1"/>
    <col min="4" max="4" width="12.140625" style="38" customWidth="1"/>
    <col min="5" max="5" width="13" style="38" customWidth="1"/>
    <col min="6" max="6" width="9.140625" style="38"/>
    <col min="7" max="7" width="12.85546875" style="38" customWidth="1"/>
    <col min="8" max="8" width="12.42578125" style="38" customWidth="1"/>
    <col min="9" max="9" width="8.28515625" style="38" customWidth="1"/>
    <col min="10" max="10" width="13.7109375" style="38" customWidth="1"/>
    <col min="11" max="11" width="12.7109375" style="38" customWidth="1"/>
    <col min="12" max="16384" width="9.140625" style="1"/>
  </cols>
  <sheetData>
    <row r="1" spans="1:13" x14ac:dyDescent="0.2">
      <c r="I1" s="38" t="s">
        <v>67</v>
      </c>
    </row>
    <row r="2" spans="1:13" x14ac:dyDescent="0.2">
      <c r="B2" s="1" t="s">
        <v>0</v>
      </c>
      <c r="I2" s="38" t="s">
        <v>53</v>
      </c>
    </row>
    <row r="3" spans="1:13" x14ac:dyDescent="0.2">
      <c r="I3" s="39" t="s">
        <v>54</v>
      </c>
      <c r="J3" s="40"/>
      <c r="K3" s="41"/>
    </row>
    <row r="4" spans="1:13" x14ac:dyDescent="0.2">
      <c r="I4" s="39" t="s">
        <v>70</v>
      </c>
      <c r="J4" s="40"/>
      <c r="K4" s="41"/>
    </row>
    <row r="5" spans="1:13" s="7" customFormat="1" ht="15.75" customHeight="1" x14ac:dyDescent="0.3">
      <c r="A5" s="22"/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</row>
    <row r="6" spans="1:13" s="7" customFormat="1" ht="15.75" customHeight="1" x14ac:dyDescent="0.3">
      <c r="A6" s="21"/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s="7" customFormat="1" ht="17.25" customHeight="1" x14ac:dyDescent="0.3">
      <c r="A7" s="23"/>
      <c r="B7" s="69" t="s">
        <v>68</v>
      </c>
      <c r="C7" s="69"/>
      <c r="D7" s="69"/>
      <c r="E7" s="69"/>
      <c r="F7" s="69"/>
      <c r="G7" s="69"/>
      <c r="H7" s="69"/>
      <c r="I7" s="69"/>
      <c r="J7" s="69"/>
      <c r="K7" s="69"/>
    </row>
    <row r="8" spans="1:13" s="8" customFormat="1" ht="17.45" customHeight="1" x14ac:dyDescent="0.2">
      <c r="A8" s="65" t="s">
        <v>14</v>
      </c>
      <c r="B8" s="67" t="s">
        <v>15</v>
      </c>
      <c r="C8" s="63" t="s">
        <v>16</v>
      </c>
      <c r="D8" s="60" t="s">
        <v>6</v>
      </c>
      <c r="E8" s="62"/>
      <c r="F8" s="61"/>
      <c r="G8" s="60" t="s">
        <v>5</v>
      </c>
      <c r="H8" s="62"/>
      <c r="I8" s="61"/>
      <c r="J8" s="60" t="s">
        <v>12</v>
      </c>
      <c r="K8" s="61"/>
    </row>
    <row r="9" spans="1:13" s="8" customFormat="1" ht="62.45" customHeight="1" x14ac:dyDescent="0.2">
      <c r="A9" s="66"/>
      <c r="B9" s="68"/>
      <c r="C9" s="64"/>
      <c r="D9" s="42" t="s">
        <v>63</v>
      </c>
      <c r="E9" s="43" t="s">
        <v>64</v>
      </c>
      <c r="F9" s="43" t="s">
        <v>4</v>
      </c>
      <c r="G9" s="42" t="s">
        <v>63</v>
      </c>
      <c r="H9" s="43" t="s">
        <v>64</v>
      </c>
      <c r="I9" s="43" t="s">
        <v>4</v>
      </c>
      <c r="J9" s="42" t="s">
        <v>63</v>
      </c>
      <c r="K9" s="43" t="s">
        <v>64</v>
      </c>
      <c r="L9" s="9"/>
      <c r="M9" s="9"/>
    </row>
    <row r="10" spans="1:13" s="6" customFormat="1" x14ac:dyDescent="0.2">
      <c r="A10" s="18"/>
      <c r="B10" s="16">
        <v>1</v>
      </c>
      <c r="C10" s="10">
        <v>2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</row>
    <row r="11" spans="1:13" s="3" customFormat="1" ht="14.25" x14ac:dyDescent="0.2">
      <c r="A11" s="19"/>
      <c r="B11" s="17"/>
      <c r="C11" s="27" t="s">
        <v>57</v>
      </c>
      <c r="D11" s="45">
        <f>D56</f>
        <v>31749080</v>
      </c>
      <c r="E11" s="45">
        <f>E56</f>
        <v>23477876.18</v>
      </c>
      <c r="F11" s="45">
        <f t="shared" ref="F11:F56" si="0">IF(D11=0,0,E11/D11*100)</f>
        <v>73.948209459927654</v>
      </c>
      <c r="G11" s="45">
        <f>G56</f>
        <v>34840010</v>
      </c>
      <c r="H11" s="45">
        <f>H56</f>
        <v>10345805.359999999</v>
      </c>
      <c r="I11" s="45">
        <f t="shared" ref="I11:I56" si="1">IF(G11=0,0,H11/G11*100)</f>
        <v>29.695184817685181</v>
      </c>
      <c r="J11" s="46">
        <f t="shared" ref="J11:K16" si="2">D11+G11</f>
        <v>66589090</v>
      </c>
      <c r="K11" s="46">
        <f t="shared" si="2"/>
        <v>33823681.539999999</v>
      </c>
      <c r="L11" s="5"/>
      <c r="M11" s="5"/>
    </row>
    <row r="12" spans="1:13" ht="70.150000000000006" customHeight="1" x14ac:dyDescent="0.2">
      <c r="A12" s="24" t="s">
        <v>21</v>
      </c>
      <c r="B12" s="25"/>
      <c r="C12" s="31" t="s">
        <v>22</v>
      </c>
      <c r="D12" s="47">
        <v>5183760</v>
      </c>
      <c r="E12" s="47">
        <v>4457259.6900000004</v>
      </c>
      <c r="F12" s="48">
        <f t="shared" si="0"/>
        <v>85.985070489374522</v>
      </c>
      <c r="G12" s="47">
        <v>60000</v>
      </c>
      <c r="H12" s="47">
        <v>6500</v>
      </c>
      <c r="I12" s="48">
        <f t="shared" si="1"/>
        <v>10.833333333333334</v>
      </c>
      <c r="J12" s="49">
        <f t="shared" si="2"/>
        <v>5243760</v>
      </c>
      <c r="K12" s="49">
        <f t="shared" si="2"/>
        <v>4463759.6900000004</v>
      </c>
      <c r="L12" s="2"/>
      <c r="M12" s="2"/>
    </row>
    <row r="13" spans="1:13" ht="33.6" customHeight="1" x14ac:dyDescent="0.2">
      <c r="A13" s="24" t="s">
        <v>19</v>
      </c>
      <c r="B13" s="25"/>
      <c r="C13" s="31" t="s">
        <v>59</v>
      </c>
      <c r="D13" s="47">
        <v>18800</v>
      </c>
      <c r="E13" s="47">
        <v>18726.79</v>
      </c>
      <c r="F13" s="48">
        <f t="shared" si="0"/>
        <v>99.610585106382985</v>
      </c>
      <c r="G13" s="47">
        <v>0</v>
      </c>
      <c r="H13" s="47">
        <v>0</v>
      </c>
      <c r="I13" s="48">
        <f t="shared" si="1"/>
        <v>0</v>
      </c>
      <c r="J13" s="49">
        <f t="shared" si="2"/>
        <v>18800</v>
      </c>
      <c r="K13" s="49">
        <f t="shared" si="2"/>
        <v>18726.79</v>
      </c>
      <c r="L13" s="2"/>
      <c r="M13" s="2"/>
    </row>
    <row r="14" spans="1:13" ht="17.45" customHeight="1" x14ac:dyDescent="0.2">
      <c r="A14" s="26">
        <v>1000</v>
      </c>
      <c r="B14" s="25"/>
      <c r="C14" s="34" t="s">
        <v>41</v>
      </c>
      <c r="D14" s="50">
        <f>SUM(D15:D16)</f>
        <v>14872628</v>
      </c>
      <c r="E14" s="50">
        <f>SUM(E15:E16)</f>
        <v>11340443.1</v>
      </c>
      <c r="F14" s="45">
        <f t="shared" si="0"/>
        <v>76.250432001661039</v>
      </c>
      <c r="G14" s="50">
        <f>SUM(G15:G16)</f>
        <v>8493094</v>
      </c>
      <c r="H14" s="50">
        <f>SUM(H15:H16)</f>
        <v>3027164.8500000006</v>
      </c>
      <c r="I14" s="45">
        <f t="shared" si="1"/>
        <v>35.642662732803856</v>
      </c>
      <c r="J14" s="49">
        <f t="shared" si="2"/>
        <v>23365722</v>
      </c>
      <c r="K14" s="51">
        <f t="shared" si="2"/>
        <v>14367607.949999999</v>
      </c>
      <c r="L14" s="2"/>
      <c r="M14" s="2"/>
    </row>
    <row r="15" spans="1:13" s="3" customFormat="1" ht="15" x14ac:dyDescent="0.2">
      <c r="A15" s="29">
        <v>1010</v>
      </c>
      <c r="B15" s="28"/>
      <c r="C15" s="33" t="s">
        <v>23</v>
      </c>
      <c r="D15" s="37">
        <v>14854328</v>
      </c>
      <c r="E15" s="37">
        <v>11340443.1</v>
      </c>
      <c r="F15" s="52">
        <f t="shared" si="0"/>
        <v>76.344369802524895</v>
      </c>
      <c r="G15" s="37">
        <f>7570235+3178+919681</f>
        <v>8493094</v>
      </c>
      <c r="H15" s="37">
        <f>2366927.2+657060.41+3177.24</f>
        <v>3027164.8500000006</v>
      </c>
      <c r="I15" s="52">
        <f t="shared" si="1"/>
        <v>35.642662732803856</v>
      </c>
      <c r="J15" s="51">
        <f t="shared" si="2"/>
        <v>23347422</v>
      </c>
      <c r="K15" s="51">
        <f t="shared" si="2"/>
        <v>14367607.949999999</v>
      </c>
    </row>
    <row r="16" spans="1:13" s="3" customFormat="1" ht="25.5" x14ac:dyDescent="0.2">
      <c r="A16" s="29">
        <v>1140</v>
      </c>
      <c r="B16" s="25"/>
      <c r="C16" s="33" t="s">
        <v>42</v>
      </c>
      <c r="D16" s="37">
        <v>18300</v>
      </c>
      <c r="E16" s="37">
        <v>0</v>
      </c>
      <c r="F16" s="52">
        <f t="shared" si="0"/>
        <v>0</v>
      </c>
      <c r="G16" s="37">
        <v>0</v>
      </c>
      <c r="H16" s="37">
        <v>0</v>
      </c>
      <c r="I16" s="52">
        <f t="shared" si="1"/>
        <v>0</v>
      </c>
      <c r="J16" s="51">
        <f t="shared" si="2"/>
        <v>18300</v>
      </c>
      <c r="K16" s="51">
        <f t="shared" si="2"/>
        <v>0</v>
      </c>
    </row>
    <row r="17" spans="1:11" s="3" customFormat="1" ht="20.45" customHeight="1" x14ac:dyDescent="0.2">
      <c r="A17" s="26">
        <v>3000</v>
      </c>
      <c r="B17" s="28"/>
      <c r="C17" s="31" t="s">
        <v>7</v>
      </c>
      <c r="D17" s="50">
        <f>SUM(D18:D21)</f>
        <v>585116</v>
      </c>
      <c r="E17" s="50">
        <f>SUM(E18:E21)</f>
        <v>408311.56</v>
      </c>
      <c r="F17" s="45">
        <f t="shared" si="0"/>
        <v>69.78301054833571</v>
      </c>
      <c r="G17" s="50">
        <f>SUM(G18:G21)</f>
        <v>31643</v>
      </c>
      <c r="H17" s="50">
        <f>SUM(H18:H21)</f>
        <v>26201.23</v>
      </c>
      <c r="I17" s="45">
        <f t="shared" si="1"/>
        <v>82.802610371962203</v>
      </c>
      <c r="J17" s="50">
        <f>SUM(J18:J21)</f>
        <v>616759</v>
      </c>
      <c r="K17" s="50">
        <f>SUM(K18:K21)</f>
        <v>434512.79</v>
      </c>
    </row>
    <row r="18" spans="1:11" s="3" customFormat="1" ht="27" customHeight="1" x14ac:dyDescent="0.2">
      <c r="A18" s="29">
        <v>3090</v>
      </c>
      <c r="B18" s="28"/>
      <c r="C18" s="30" t="s">
        <v>58</v>
      </c>
      <c r="D18" s="35">
        <v>40000</v>
      </c>
      <c r="E18" s="35">
        <v>7700</v>
      </c>
      <c r="F18" s="52">
        <f t="shared" si="0"/>
        <v>19.25</v>
      </c>
      <c r="G18" s="35">
        <v>0</v>
      </c>
      <c r="H18" s="35">
        <v>0</v>
      </c>
      <c r="I18" s="52">
        <f t="shared" si="1"/>
        <v>0</v>
      </c>
      <c r="J18" s="51">
        <f t="shared" ref="J18:K21" si="3">D18+G18</f>
        <v>40000</v>
      </c>
      <c r="K18" s="51">
        <f t="shared" si="3"/>
        <v>7700</v>
      </c>
    </row>
    <row r="19" spans="1:11" s="3" customFormat="1" ht="54" customHeight="1" x14ac:dyDescent="0.2">
      <c r="A19" s="29">
        <v>3140</v>
      </c>
      <c r="B19" s="28"/>
      <c r="C19" s="30" t="s">
        <v>24</v>
      </c>
      <c r="D19" s="35">
        <v>205000</v>
      </c>
      <c r="E19" s="35">
        <v>198240</v>
      </c>
      <c r="F19" s="45">
        <f t="shared" si="0"/>
        <v>96.702439024390245</v>
      </c>
      <c r="G19" s="35">
        <v>0</v>
      </c>
      <c r="H19" s="35">
        <v>0</v>
      </c>
      <c r="I19" s="45">
        <f t="shared" si="1"/>
        <v>0</v>
      </c>
      <c r="J19" s="51">
        <f t="shared" si="3"/>
        <v>205000</v>
      </c>
      <c r="K19" s="51">
        <f t="shared" si="3"/>
        <v>198240</v>
      </c>
    </row>
    <row r="20" spans="1:11" ht="21.6" customHeight="1" x14ac:dyDescent="0.2">
      <c r="A20" s="29">
        <v>3210</v>
      </c>
      <c r="B20" s="28"/>
      <c r="C20" s="30" t="s">
        <v>17</v>
      </c>
      <c r="D20" s="36">
        <v>76367</v>
      </c>
      <c r="E20" s="36">
        <v>26201.23</v>
      </c>
      <c r="F20" s="45">
        <f t="shared" si="0"/>
        <v>34.309623266594208</v>
      </c>
      <c r="G20" s="36">
        <v>31643</v>
      </c>
      <c r="H20" s="36">
        <v>26201.23</v>
      </c>
      <c r="I20" s="45">
        <f t="shared" si="1"/>
        <v>82.802610371962203</v>
      </c>
      <c r="J20" s="51">
        <f t="shared" si="3"/>
        <v>108010</v>
      </c>
      <c r="K20" s="51">
        <f t="shared" si="3"/>
        <v>52402.46</v>
      </c>
    </row>
    <row r="21" spans="1:11" ht="25.9" customHeight="1" x14ac:dyDescent="0.2">
      <c r="A21" s="29">
        <v>3242</v>
      </c>
      <c r="B21" s="28"/>
      <c r="C21" s="30" t="s">
        <v>25</v>
      </c>
      <c r="D21" s="36">
        <v>263749</v>
      </c>
      <c r="E21" s="36">
        <v>176170.33</v>
      </c>
      <c r="F21" s="45">
        <f t="shared" si="0"/>
        <v>66.794691164705839</v>
      </c>
      <c r="G21" s="36">
        <v>0</v>
      </c>
      <c r="H21" s="36">
        <v>0</v>
      </c>
      <c r="I21" s="45">
        <f t="shared" si="1"/>
        <v>0</v>
      </c>
      <c r="J21" s="51">
        <f t="shared" si="3"/>
        <v>263749</v>
      </c>
      <c r="K21" s="51">
        <f t="shared" si="3"/>
        <v>176170.33</v>
      </c>
    </row>
    <row r="22" spans="1:11" s="3" customFormat="1" ht="14.25" x14ac:dyDescent="0.2">
      <c r="A22" s="26">
        <v>4000</v>
      </c>
      <c r="B22" s="25"/>
      <c r="C22" s="31" t="s">
        <v>9</v>
      </c>
      <c r="D22" s="50">
        <f>SUM(D23:D25)</f>
        <v>1565853</v>
      </c>
      <c r="E22" s="50">
        <f>SUM(E23:E25)</f>
        <v>1375506.85</v>
      </c>
      <c r="F22" s="45">
        <f t="shared" si="0"/>
        <v>87.843932348694295</v>
      </c>
      <c r="G22" s="50">
        <f>SUM(G23:G25)</f>
        <v>20133</v>
      </c>
      <c r="H22" s="50">
        <f>SUM(H23:H25)</f>
        <v>0</v>
      </c>
      <c r="I22" s="45">
        <f t="shared" si="1"/>
        <v>0</v>
      </c>
      <c r="J22" s="50">
        <f>SUM(J23:J25)</f>
        <v>1585986</v>
      </c>
      <c r="K22" s="51">
        <f t="shared" ref="K22:K56" si="4">E22+H22</f>
        <v>1375506.85</v>
      </c>
    </row>
    <row r="23" spans="1:11" ht="40.15" customHeight="1" x14ac:dyDescent="0.2">
      <c r="A23" s="29">
        <v>4060</v>
      </c>
      <c r="B23" s="28"/>
      <c r="C23" s="30" t="s">
        <v>26</v>
      </c>
      <c r="D23" s="36">
        <v>907894</v>
      </c>
      <c r="E23" s="36">
        <v>820399.32</v>
      </c>
      <c r="F23" s="45">
        <f t="shared" si="0"/>
        <v>90.362896990177262</v>
      </c>
      <c r="G23" s="36">
        <v>20133</v>
      </c>
      <c r="H23" s="36">
        <v>0</v>
      </c>
      <c r="I23" s="45">
        <f t="shared" si="1"/>
        <v>0</v>
      </c>
      <c r="J23" s="51">
        <f t="shared" ref="J23:J56" si="5">D23+G23</f>
        <v>928027</v>
      </c>
      <c r="K23" s="51">
        <f t="shared" si="4"/>
        <v>820399.32</v>
      </c>
    </row>
    <row r="24" spans="1:11" ht="30" customHeight="1" x14ac:dyDescent="0.2">
      <c r="A24" s="29">
        <v>4081</v>
      </c>
      <c r="B24" s="28"/>
      <c r="C24" s="30" t="s">
        <v>27</v>
      </c>
      <c r="D24" s="36">
        <v>67959</v>
      </c>
      <c r="E24" s="36">
        <v>27430.6</v>
      </c>
      <c r="F24" s="45">
        <f t="shared" si="0"/>
        <v>40.363454435762733</v>
      </c>
      <c r="G24" s="51">
        <v>0</v>
      </c>
      <c r="H24" s="51">
        <v>0</v>
      </c>
      <c r="I24" s="45">
        <f t="shared" si="1"/>
        <v>0</v>
      </c>
      <c r="J24" s="51">
        <f t="shared" si="5"/>
        <v>67959</v>
      </c>
      <c r="K24" s="51">
        <f t="shared" si="4"/>
        <v>27430.6</v>
      </c>
    </row>
    <row r="25" spans="1:11" ht="19.899999999999999" customHeight="1" x14ac:dyDescent="0.2">
      <c r="A25" s="29">
        <v>4082</v>
      </c>
      <c r="B25" s="28"/>
      <c r="C25" s="30" t="s">
        <v>28</v>
      </c>
      <c r="D25" s="36">
        <v>590000</v>
      </c>
      <c r="E25" s="36">
        <v>527676.93000000005</v>
      </c>
      <c r="F25" s="45">
        <f t="shared" si="0"/>
        <v>89.436767796610184</v>
      </c>
      <c r="G25" s="51">
        <v>0</v>
      </c>
      <c r="H25" s="51">
        <v>0</v>
      </c>
      <c r="I25" s="45">
        <f t="shared" si="1"/>
        <v>0</v>
      </c>
      <c r="J25" s="51">
        <f t="shared" si="5"/>
        <v>590000</v>
      </c>
      <c r="K25" s="51">
        <f t="shared" si="4"/>
        <v>527676.93000000005</v>
      </c>
    </row>
    <row r="26" spans="1:11" s="3" customFormat="1" ht="15" x14ac:dyDescent="0.2">
      <c r="A26" s="26">
        <v>5000</v>
      </c>
      <c r="B26" s="28"/>
      <c r="C26" s="31" t="s">
        <v>1</v>
      </c>
      <c r="D26" s="50">
        <f>SUM(D27:D28)</f>
        <v>258351</v>
      </c>
      <c r="E26" s="50">
        <f>SUM(E27:E28)</f>
        <v>173430.17</v>
      </c>
      <c r="F26" s="45">
        <f t="shared" si="0"/>
        <v>67.129668551699055</v>
      </c>
      <c r="G26" s="50">
        <f>SUM(G27:G27)</f>
        <v>0</v>
      </c>
      <c r="H26" s="50">
        <f>SUM(H27:H27)</f>
        <v>0</v>
      </c>
      <c r="I26" s="45">
        <f t="shared" si="1"/>
        <v>0</v>
      </c>
      <c r="J26" s="51">
        <f t="shared" si="5"/>
        <v>258351</v>
      </c>
      <c r="K26" s="51">
        <f t="shared" si="4"/>
        <v>173430.17</v>
      </c>
    </row>
    <row r="27" spans="1:11" ht="51" customHeight="1" x14ac:dyDescent="0.2">
      <c r="A27" s="29">
        <v>5061</v>
      </c>
      <c r="B27" s="28"/>
      <c r="C27" s="30" t="s">
        <v>30</v>
      </c>
      <c r="D27" s="37">
        <v>208351</v>
      </c>
      <c r="E27" s="36">
        <v>154796.63</v>
      </c>
      <c r="F27" s="45">
        <f t="shared" si="0"/>
        <v>74.296082092238578</v>
      </c>
      <c r="G27" s="36">
        <v>0</v>
      </c>
      <c r="H27" s="36">
        <v>0</v>
      </c>
      <c r="I27" s="45">
        <f t="shared" si="1"/>
        <v>0</v>
      </c>
      <c r="J27" s="51">
        <f t="shared" si="5"/>
        <v>208351</v>
      </c>
      <c r="K27" s="51">
        <f t="shared" si="4"/>
        <v>154796.63</v>
      </c>
    </row>
    <row r="28" spans="1:11" ht="51" customHeight="1" x14ac:dyDescent="0.2">
      <c r="A28" s="29">
        <v>5062</v>
      </c>
      <c r="B28" s="28"/>
      <c r="C28" s="30" t="s">
        <v>65</v>
      </c>
      <c r="D28" s="37">
        <v>50000</v>
      </c>
      <c r="E28" s="36">
        <v>18633.54</v>
      </c>
      <c r="F28" s="45">
        <f t="shared" si="0"/>
        <v>37.26708</v>
      </c>
      <c r="G28" s="36">
        <v>0</v>
      </c>
      <c r="H28" s="36">
        <v>0</v>
      </c>
      <c r="I28" s="45">
        <f t="shared" si="1"/>
        <v>0</v>
      </c>
      <c r="J28" s="51">
        <f t="shared" si="5"/>
        <v>50000</v>
      </c>
      <c r="K28" s="51">
        <f t="shared" si="4"/>
        <v>18633.54</v>
      </c>
    </row>
    <row r="29" spans="1:11" s="3" customFormat="1" ht="14.25" customHeight="1" x14ac:dyDescent="0.2">
      <c r="A29" s="26">
        <v>6000</v>
      </c>
      <c r="B29" s="28"/>
      <c r="C29" s="31" t="s">
        <v>8</v>
      </c>
      <c r="D29" s="50">
        <f>SUM(D30:D34)</f>
        <v>8571376</v>
      </c>
      <c r="E29" s="50">
        <f>SUM(E30:E34)</f>
        <v>5400421.5199999996</v>
      </c>
      <c r="F29" s="45">
        <f t="shared" si="0"/>
        <v>63.005304165865553</v>
      </c>
      <c r="G29" s="50">
        <f>SUM(G30:G34)</f>
        <v>10166000</v>
      </c>
      <c r="H29" s="50">
        <f>SUM(H30:H34)</f>
        <v>3938162.94</v>
      </c>
      <c r="I29" s="45">
        <f t="shared" si="1"/>
        <v>38.738569152075549</v>
      </c>
      <c r="J29" s="51">
        <f t="shared" si="5"/>
        <v>18737376</v>
      </c>
      <c r="K29" s="51">
        <f t="shared" si="4"/>
        <v>9338584.459999999</v>
      </c>
    </row>
    <row r="30" spans="1:11" ht="25.15" customHeight="1" x14ac:dyDescent="0.2">
      <c r="A30" s="29">
        <v>6011</v>
      </c>
      <c r="B30" s="28"/>
      <c r="C30" s="30" t="s">
        <v>43</v>
      </c>
      <c r="D30" s="36">
        <v>0</v>
      </c>
      <c r="E30" s="36">
        <v>0</v>
      </c>
      <c r="F30" s="45">
        <f t="shared" si="0"/>
        <v>0</v>
      </c>
      <c r="G30" s="36">
        <v>2170000</v>
      </c>
      <c r="H30" s="36">
        <v>454975.77</v>
      </c>
      <c r="I30" s="45">
        <f t="shared" si="1"/>
        <v>20.96662534562212</v>
      </c>
      <c r="J30" s="51">
        <f t="shared" si="5"/>
        <v>2170000</v>
      </c>
      <c r="K30" s="51">
        <f t="shared" si="4"/>
        <v>454975.77</v>
      </c>
    </row>
    <row r="31" spans="1:11" ht="29.45" customHeight="1" x14ac:dyDescent="0.2">
      <c r="A31" s="29">
        <v>6013</v>
      </c>
      <c r="B31" s="28"/>
      <c r="C31" s="30" t="s">
        <v>31</v>
      </c>
      <c r="D31" s="36">
        <v>0</v>
      </c>
      <c r="E31" s="36">
        <v>0</v>
      </c>
      <c r="F31" s="45">
        <f t="shared" si="0"/>
        <v>0</v>
      </c>
      <c r="G31" s="36">
        <v>0</v>
      </c>
      <c r="H31" s="36">
        <v>0</v>
      </c>
      <c r="I31" s="45">
        <f t="shared" si="1"/>
        <v>0</v>
      </c>
      <c r="J31" s="51">
        <f t="shared" si="5"/>
        <v>0</v>
      </c>
      <c r="K31" s="51">
        <f t="shared" si="4"/>
        <v>0</v>
      </c>
    </row>
    <row r="32" spans="1:11" ht="24" customHeight="1" x14ac:dyDescent="0.2">
      <c r="A32" s="29">
        <v>6016</v>
      </c>
      <c r="B32" s="28"/>
      <c r="C32" s="30" t="s">
        <v>20</v>
      </c>
      <c r="D32" s="37">
        <v>0</v>
      </c>
      <c r="E32" s="37">
        <v>0</v>
      </c>
      <c r="F32" s="45">
        <f t="shared" si="0"/>
        <v>0</v>
      </c>
      <c r="G32" s="36">
        <v>0</v>
      </c>
      <c r="H32" s="36">
        <v>0</v>
      </c>
      <c r="I32" s="45">
        <f t="shared" si="1"/>
        <v>0</v>
      </c>
      <c r="J32" s="51">
        <f t="shared" si="5"/>
        <v>0</v>
      </c>
      <c r="K32" s="51">
        <f t="shared" si="4"/>
        <v>0</v>
      </c>
    </row>
    <row r="33" spans="1:11" ht="21" customHeight="1" x14ac:dyDescent="0.2">
      <c r="A33" s="29">
        <v>6030</v>
      </c>
      <c r="B33" s="28"/>
      <c r="C33" s="30" t="s">
        <v>29</v>
      </c>
      <c r="D33" s="37">
        <v>8571376</v>
      </c>
      <c r="E33" s="37">
        <v>5400421.5199999996</v>
      </c>
      <c r="F33" s="45">
        <f t="shared" si="0"/>
        <v>63.005304165865553</v>
      </c>
      <c r="G33" s="36">
        <v>7996000</v>
      </c>
      <c r="H33" s="36">
        <v>3483187.17</v>
      </c>
      <c r="I33" s="45">
        <f t="shared" si="1"/>
        <v>43.561620435217606</v>
      </c>
      <c r="J33" s="51">
        <f t="shared" si="5"/>
        <v>16567376</v>
      </c>
      <c r="K33" s="51">
        <f t="shared" si="4"/>
        <v>8883608.6899999995</v>
      </c>
    </row>
    <row r="34" spans="1:11" ht="26.45" customHeight="1" x14ac:dyDescent="0.2">
      <c r="A34" s="29">
        <v>6082</v>
      </c>
      <c r="B34" s="28"/>
      <c r="C34" s="30" t="s">
        <v>44</v>
      </c>
      <c r="D34" s="37">
        <v>0</v>
      </c>
      <c r="E34" s="37">
        <v>0</v>
      </c>
      <c r="F34" s="45">
        <f t="shared" si="0"/>
        <v>0</v>
      </c>
      <c r="G34" s="36">
        <v>0</v>
      </c>
      <c r="H34" s="36">
        <v>0</v>
      </c>
      <c r="I34" s="45">
        <f t="shared" si="1"/>
        <v>0</v>
      </c>
      <c r="J34" s="51">
        <f t="shared" si="5"/>
        <v>0</v>
      </c>
      <c r="K34" s="51">
        <f t="shared" si="4"/>
        <v>0</v>
      </c>
    </row>
    <row r="35" spans="1:11" ht="27.6" customHeight="1" x14ac:dyDescent="0.2">
      <c r="A35" s="26">
        <v>7100</v>
      </c>
      <c r="B35" s="28"/>
      <c r="C35" s="31" t="s">
        <v>32</v>
      </c>
      <c r="D35" s="50">
        <f>SUM(D36:D36)</f>
        <v>255196</v>
      </c>
      <c r="E35" s="50">
        <f>SUM(E36:E36)</f>
        <v>5776.5</v>
      </c>
      <c r="F35" s="45">
        <f t="shared" si="0"/>
        <v>2.2635542876847601</v>
      </c>
      <c r="G35" s="50">
        <f>SUM(G36:G36)</f>
        <v>0</v>
      </c>
      <c r="H35" s="50">
        <f>SUM(H36:H36)</f>
        <v>0</v>
      </c>
      <c r="I35" s="45">
        <f t="shared" si="1"/>
        <v>0</v>
      </c>
      <c r="J35" s="51">
        <f t="shared" si="5"/>
        <v>255196</v>
      </c>
      <c r="K35" s="51">
        <f t="shared" si="4"/>
        <v>5776.5</v>
      </c>
    </row>
    <row r="36" spans="1:11" ht="17.45" customHeight="1" x14ac:dyDescent="0.2">
      <c r="A36" s="29">
        <v>7130</v>
      </c>
      <c r="B36" s="28"/>
      <c r="C36" s="30" t="s">
        <v>33</v>
      </c>
      <c r="D36" s="36">
        <v>255196</v>
      </c>
      <c r="E36" s="36">
        <v>5776.5</v>
      </c>
      <c r="F36" s="45">
        <f t="shared" si="0"/>
        <v>2.2635542876847601</v>
      </c>
      <c r="G36" s="36">
        <v>0</v>
      </c>
      <c r="H36" s="36">
        <v>0</v>
      </c>
      <c r="I36" s="45">
        <f t="shared" si="1"/>
        <v>0</v>
      </c>
      <c r="J36" s="51">
        <f t="shared" si="5"/>
        <v>255196</v>
      </c>
      <c r="K36" s="51">
        <f t="shared" si="4"/>
        <v>5776.5</v>
      </c>
    </row>
    <row r="37" spans="1:11" ht="17.45" customHeight="1" x14ac:dyDescent="0.2">
      <c r="A37" s="26">
        <v>7300</v>
      </c>
      <c r="B37" s="28"/>
      <c r="C37" s="31" t="s">
        <v>34</v>
      </c>
      <c r="D37" s="50">
        <f>SUM(D38:D43)</f>
        <v>20000</v>
      </c>
      <c r="E37" s="50">
        <f>SUM(E38:E43)</f>
        <v>0</v>
      </c>
      <c r="F37" s="45">
        <f t="shared" si="0"/>
        <v>0</v>
      </c>
      <c r="G37" s="50">
        <f>SUM(G38:G43)</f>
        <v>12510300</v>
      </c>
      <c r="H37" s="50">
        <f>SUM(H38:H43)</f>
        <v>1235766.3400000001</v>
      </c>
      <c r="I37" s="45">
        <f t="shared" si="1"/>
        <v>9.8779912552057105</v>
      </c>
      <c r="J37" s="51">
        <f t="shared" si="5"/>
        <v>12530300</v>
      </c>
      <c r="K37" s="51">
        <f t="shared" si="4"/>
        <v>1235766.3400000001</v>
      </c>
    </row>
    <row r="38" spans="1:11" ht="28.15" customHeight="1" x14ac:dyDescent="0.2">
      <c r="A38" s="29">
        <v>7310</v>
      </c>
      <c r="B38" s="28"/>
      <c r="C38" s="30" t="s">
        <v>45</v>
      </c>
      <c r="D38" s="35">
        <v>0</v>
      </c>
      <c r="E38" s="35">
        <v>0</v>
      </c>
      <c r="F38" s="45">
        <f t="shared" si="0"/>
        <v>0</v>
      </c>
      <c r="G38" s="35">
        <v>4800000</v>
      </c>
      <c r="H38" s="35">
        <v>1235766.3400000001</v>
      </c>
      <c r="I38" s="45">
        <f t="shared" si="1"/>
        <v>25.745132083333331</v>
      </c>
      <c r="J38" s="51">
        <f t="shared" si="5"/>
        <v>4800000</v>
      </c>
      <c r="K38" s="51">
        <f t="shared" si="4"/>
        <v>1235766.3400000001</v>
      </c>
    </row>
    <row r="39" spans="1:11" ht="19.149999999999999" customHeight="1" x14ac:dyDescent="0.2">
      <c r="A39" s="29">
        <v>7321</v>
      </c>
      <c r="B39" s="28"/>
      <c r="C39" s="30" t="s">
        <v>46</v>
      </c>
      <c r="D39" s="35">
        <v>0</v>
      </c>
      <c r="E39" s="35">
        <v>0</v>
      </c>
      <c r="F39" s="45">
        <f t="shared" si="0"/>
        <v>0</v>
      </c>
      <c r="G39" s="35">
        <v>0</v>
      </c>
      <c r="H39" s="35">
        <v>0</v>
      </c>
      <c r="I39" s="45">
        <f t="shared" si="1"/>
        <v>0</v>
      </c>
      <c r="J39" s="51">
        <f t="shared" si="5"/>
        <v>0</v>
      </c>
      <c r="K39" s="51">
        <f t="shared" si="4"/>
        <v>0</v>
      </c>
    </row>
    <row r="40" spans="1:11" ht="39" customHeight="1" x14ac:dyDescent="0.2">
      <c r="A40" s="29">
        <v>7330</v>
      </c>
      <c r="B40" s="28"/>
      <c r="C40" s="30" t="s">
        <v>47</v>
      </c>
      <c r="D40" s="35">
        <v>0</v>
      </c>
      <c r="E40" s="35">
        <v>0</v>
      </c>
      <c r="F40" s="45">
        <f t="shared" si="0"/>
        <v>0</v>
      </c>
      <c r="G40" s="35">
        <v>1210000</v>
      </c>
      <c r="H40" s="35">
        <v>0</v>
      </c>
      <c r="I40" s="45">
        <f t="shared" si="1"/>
        <v>0</v>
      </c>
      <c r="J40" s="51">
        <f t="shared" si="5"/>
        <v>1210000</v>
      </c>
      <c r="K40" s="51">
        <f t="shared" si="4"/>
        <v>0</v>
      </c>
    </row>
    <row r="41" spans="1:11" ht="28.15" customHeight="1" x14ac:dyDescent="0.2">
      <c r="A41" s="29">
        <v>7350</v>
      </c>
      <c r="B41" s="28"/>
      <c r="C41" s="30" t="s">
        <v>35</v>
      </c>
      <c r="D41" s="36">
        <v>20000</v>
      </c>
      <c r="E41" s="36">
        <v>0</v>
      </c>
      <c r="F41" s="45">
        <f t="shared" si="0"/>
        <v>0</v>
      </c>
      <c r="G41" s="37">
        <v>0</v>
      </c>
      <c r="H41" s="37">
        <v>0</v>
      </c>
      <c r="I41" s="45">
        <f t="shared" si="1"/>
        <v>0</v>
      </c>
      <c r="J41" s="51">
        <f t="shared" si="5"/>
        <v>20000</v>
      </c>
      <c r="K41" s="51">
        <f t="shared" si="4"/>
        <v>0</v>
      </c>
    </row>
    <row r="42" spans="1:11" ht="39" customHeight="1" x14ac:dyDescent="0.2">
      <c r="A42" s="29">
        <v>7363</v>
      </c>
      <c r="B42" s="28"/>
      <c r="C42" s="30" t="s">
        <v>66</v>
      </c>
      <c r="D42" s="36">
        <v>0</v>
      </c>
      <c r="E42" s="36">
        <v>0</v>
      </c>
      <c r="F42" s="45">
        <f t="shared" si="0"/>
        <v>0</v>
      </c>
      <c r="G42" s="37">
        <v>6500300</v>
      </c>
      <c r="H42" s="37">
        <v>0</v>
      </c>
      <c r="I42" s="45">
        <f t="shared" si="1"/>
        <v>0</v>
      </c>
      <c r="J42" s="51">
        <f t="shared" si="5"/>
        <v>6500300</v>
      </c>
      <c r="K42" s="51">
        <f t="shared" si="4"/>
        <v>0</v>
      </c>
    </row>
    <row r="43" spans="1:11" ht="28.15" customHeight="1" x14ac:dyDescent="0.2">
      <c r="A43" s="29">
        <v>7370</v>
      </c>
      <c r="B43" s="28"/>
      <c r="C43" s="30" t="s">
        <v>48</v>
      </c>
      <c r="D43" s="36">
        <v>0</v>
      </c>
      <c r="E43" s="36">
        <v>0</v>
      </c>
      <c r="F43" s="45">
        <f t="shared" si="0"/>
        <v>0</v>
      </c>
      <c r="G43" s="37">
        <v>0</v>
      </c>
      <c r="H43" s="37">
        <v>0</v>
      </c>
      <c r="I43" s="45">
        <f t="shared" si="1"/>
        <v>0</v>
      </c>
      <c r="J43" s="51">
        <f t="shared" si="5"/>
        <v>0</v>
      </c>
      <c r="K43" s="51">
        <f t="shared" si="4"/>
        <v>0</v>
      </c>
    </row>
    <row r="44" spans="1:11" s="3" customFormat="1" ht="28.9" customHeight="1" x14ac:dyDescent="0.2">
      <c r="A44" s="26">
        <v>7600</v>
      </c>
      <c r="B44" s="28"/>
      <c r="C44" s="31" t="s">
        <v>36</v>
      </c>
      <c r="D44" s="50">
        <f>SUM(D45:D47)</f>
        <v>20000</v>
      </c>
      <c r="E44" s="50">
        <f>SUM(E45:E47)</f>
        <v>0</v>
      </c>
      <c r="F44" s="45">
        <f t="shared" si="0"/>
        <v>0</v>
      </c>
      <c r="G44" s="50">
        <f>SUM(G45:G47)</f>
        <v>0</v>
      </c>
      <c r="H44" s="50">
        <f>SUM(H45:H47)</f>
        <v>0</v>
      </c>
      <c r="I44" s="45">
        <f t="shared" si="1"/>
        <v>0</v>
      </c>
      <c r="J44" s="51">
        <f t="shared" si="5"/>
        <v>20000</v>
      </c>
      <c r="K44" s="51">
        <f t="shared" si="4"/>
        <v>0</v>
      </c>
    </row>
    <row r="45" spans="1:11" ht="29.45" customHeight="1" x14ac:dyDescent="0.2">
      <c r="A45" s="29">
        <v>7650</v>
      </c>
      <c r="B45" s="28"/>
      <c r="C45" s="30" t="s">
        <v>49</v>
      </c>
      <c r="D45" s="36">
        <v>0</v>
      </c>
      <c r="E45" s="36">
        <v>0</v>
      </c>
      <c r="F45" s="45">
        <f t="shared" si="0"/>
        <v>0</v>
      </c>
      <c r="G45" s="36">
        <v>0</v>
      </c>
      <c r="H45" s="36">
        <v>0</v>
      </c>
      <c r="I45" s="45">
        <f t="shared" si="1"/>
        <v>0</v>
      </c>
      <c r="J45" s="51">
        <f t="shared" si="5"/>
        <v>0</v>
      </c>
      <c r="K45" s="51">
        <f t="shared" si="4"/>
        <v>0</v>
      </c>
    </row>
    <row r="46" spans="1:11" ht="17.45" customHeight="1" x14ac:dyDescent="0.2">
      <c r="A46" s="29">
        <v>7693</v>
      </c>
      <c r="B46" s="28"/>
      <c r="C46" s="30" t="s">
        <v>37</v>
      </c>
      <c r="D46" s="36">
        <v>20000</v>
      </c>
      <c r="E46" s="36">
        <v>0</v>
      </c>
      <c r="F46" s="45">
        <f t="shared" si="0"/>
        <v>0</v>
      </c>
      <c r="G46" s="36">
        <v>0</v>
      </c>
      <c r="H46" s="36">
        <v>0</v>
      </c>
      <c r="I46" s="45">
        <f t="shared" si="1"/>
        <v>0</v>
      </c>
      <c r="J46" s="51">
        <f t="shared" si="5"/>
        <v>20000</v>
      </c>
      <c r="K46" s="51">
        <f t="shared" si="4"/>
        <v>0</v>
      </c>
    </row>
    <row r="47" spans="1:11" ht="29.45" customHeight="1" x14ac:dyDescent="0.2">
      <c r="A47" s="29">
        <v>7670</v>
      </c>
      <c r="B47" s="28"/>
      <c r="C47" s="30" t="s">
        <v>50</v>
      </c>
      <c r="D47" s="36">
        <v>0</v>
      </c>
      <c r="E47" s="36">
        <v>0</v>
      </c>
      <c r="F47" s="45">
        <f t="shared" si="0"/>
        <v>0</v>
      </c>
      <c r="G47" s="36">
        <v>0</v>
      </c>
      <c r="H47" s="36">
        <v>0</v>
      </c>
      <c r="I47" s="45">
        <f t="shared" si="1"/>
        <v>0</v>
      </c>
      <c r="J47" s="51">
        <f t="shared" si="5"/>
        <v>0</v>
      </c>
      <c r="K47" s="51">
        <f t="shared" si="4"/>
        <v>0</v>
      </c>
    </row>
    <row r="48" spans="1:11" s="3" customFormat="1" ht="27" customHeight="1" x14ac:dyDescent="0.2">
      <c r="A48" s="26">
        <v>8300</v>
      </c>
      <c r="B48" s="28"/>
      <c r="C48" s="31" t="s">
        <v>51</v>
      </c>
      <c r="D48" s="50">
        <f>SUM(D49:D51)</f>
        <v>0</v>
      </c>
      <c r="E48" s="50">
        <f>SUM(E49:E51)</f>
        <v>0</v>
      </c>
      <c r="F48" s="45">
        <f t="shared" si="0"/>
        <v>0</v>
      </c>
      <c r="G48" s="50">
        <f>SUM(G49:G51)</f>
        <v>163800</v>
      </c>
      <c r="H48" s="50">
        <f>SUM(H49:H51)</f>
        <v>50010</v>
      </c>
      <c r="I48" s="45">
        <f t="shared" si="1"/>
        <v>30.531135531135533</v>
      </c>
      <c r="J48" s="51">
        <f t="shared" si="5"/>
        <v>163800</v>
      </c>
      <c r="K48" s="51">
        <f t="shared" si="4"/>
        <v>50010</v>
      </c>
    </row>
    <row r="49" spans="1:11" s="3" customFormat="1" ht="27" customHeight="1" x14ac:dyDescent="0.2">
      <c r="A49" s="29">
        <v>8311</v>
      </c>
      <c r="B49" s="28"/>
      <c r="C49" s="30" t="s">
        <v>11</v>
      </c>
      <c r="D49" s="51">
        <v>0</v>
      </c>
      <c r="E49" s="51">
        <v>0</v>
      </c>
      <c r="F49" s="45">
        <f t="shared" si="0"/>
        <v>0</v>
      </c>
      <c r="G49" s="51">
        <v>0</v>
      </c>
      <c r="H49" s="51">
        <v>0</v>
      </c>
      <c r="I49" s="45">
        <f t="shared" si="1"/>
        <v>0</v>
      </c>
      <c r="J49" s="51">
        <f t="shared" si="5"/>
        <v>0</v>
      </c>
      <c r="K49" s="51">
        <f t="shared" si="4"/>
        <v>0</v>
      </c>
    </row>
    <row r="50" spans="1:11" s="3" customFormat="1" ht="27" customHeight="1" x14ac:dyDescent="0.2">
      <c r="A50" s="29">
        <v>8330</v>
      </c>
      <c r="B50" s="28"/>
      <c r="C50" s="30" t="s">
        <v>60</v>
      </c>
      <c r="D50" s="51">
        <v>0</v>
      </c>
      <c r="E50" s="51">
        <v>0</v>
      </c>
      <c r="F50" s="45">
        <f t="shared" si="0"/>
        <v>0</v>
      </c>
      <c r="G50" s="51">
        <v>163800</v>
      </c>
      <c r="H50" s="51">
        <v>50010</v>
      </c>
      <c r="I50" s="45">
        <f t="shared" si="1"/>
        <v>30.531135531135533</v>
      </c>
      <c r="J50" s="51">
        <f t="shared" si="5"/>
        <v>163800</v>
      </c>
      <c r="K50" s="51">
        <f t="shared" si="4"/>
        <v>50010</v>
      </c>
    </row>
    <row r="51" spans="1:11" s="3" customFormat="1" ht="27" customHeight="1" x14ac:dyDescent="0.2">
      <c r="A51" s="29">
        <v>8340</v>
      </c>
      <c r="B51" s="28"/>
      <c r="C51" s="30" t="s">
        <v>52</v>
      </c>
      <c r="D51" s="51">
        <v>0</v>
      </c>
      <c r="E51" s="51">
        <v>0</v>
      </c>
      <c r="F51" s="45">
        <f t="shared" si="0"/>
        <v>0</v>
      </c>
      <c r="G51" s="51">
        <v>0</v>
      </c>
      <c r="H51" s="51">
        <v>0</v>
      </c>
      <c r="I51" s="45">
        <f t="shared" si="1"/>
        <v>0</v>
      </c>
      <c r="J51" s="51">
        <f t="shared" si="5"/>
        <v>0</v>
      </c>
      <c r="K51" s="51">
        <f t="shared" si="4"/>
        <v>0</v>
      </c>
    </row>
    <row r="52" spans="1:11" s="3" customFormat="1" ht="45" customHeight="1" x14ac:dyDescent="0.2">
      <c r="A52" s="26">
        <v>9700</v>
      </c>
      <c r="B52" s="28"/>
      <c r="C52" s="31" t="s">
        <v>38</v>
      </c>
      <c r="D52" s="50">
        <f>SUM(D53:D53)</f>
        <v>0</v>
      </c>
      <c r="E52" s="50">
        <f>SUM(E53:E53)</f>
        <v>0</v>
      </c>
      <c r="F52" s="45">
        <f t="shared" si="0"/>
        <v>0</v>
      </c>
      <c r="G52" s="50">
        <f>SUM(G53:G53)</f>
        <v>3273040</v>
      </c>
      <c r="H52" s="50">
        <f>SUM(H53:H53)</f>
        <v>2000000</v>
      </c>
      <c r="I52" s="45">
        <f t="shared" si="1"/>
        <v>61.105272162882216</v>
      </c>
      <c r="J52" s="51">
        <f t="shared" si="5"/>
        <v>3273040</v>
      </c>
      <c r="K52" s="51">
        <f t="shared" si="4"/>
        <v>2000000</v>
      </c>
    </row>
    <row r="53" spans="1:11" ht="15" x14ac:dyDescent="0.2">
      <c r="A53" s="29">
        <v>9770</v>
      </c>
      <c r="B53" s="28"/>
      <c r="C53" s="32" t="s">
        <v>39</v>
      </c>
      <c r="D53" s="36">
        <v>0</v>
      </c>
      <c r="E53" s="36">
        <v>0</v>
      </c>
      <c r="F53" s="45">
        <f t="shared" si="0"/>
        <v>0</v>
      </c>
      <c r="G53" s="36">
        <v>3273040</v>
      </c>
      <c r="H53" s="36">
        <v>2000000</v>
      </c>
      <c r="I53" s="45">
        <f t="shared" si="1"/>
        <v>61.105272162882216</v>
      </c>
      <c r="J53" s="51">
        <f t="shared" si="5"/>
        <v>3273040</v>
      </c>
      <c r="K53" s="51">
        <f t="shared" si="4"/>
        <v>2000000</v>
      </c>
    </row>
    <row r="54" spans="1:11" ht="43.9" customHeight="1" x14ac:dyDescent="0.2">
      <c r="A54" s="26">
        <v>9800</v>
      </c>
      <c r="B54" s="28"/>
      <c r="C54" s="31" t="s">
        <v>40</v>
      </c>
      <c r="D54" s="36">
        <f>D55</f>
        <v>398000</v>
      </c>
      <c r="E54" s="36">
        <f>E55</f>
        <v>298000</v>
      </c>
      <c r="F54" s="45">
        <f t="shared" si="0"/>
        <v>74.874371859296488</v>
      </c>
      <c r="G54" s="36">
        <f>G55</f>
        <v>122000</v>
      </c>
      <c r="H54" s="36">
        <f>H55</f>
        <v>62000</v>
      </c>
      <c r="I54" s="45">
        <f t="shared" si="1"/>
        <v>50.819672131147541</v>
      </c>
      <c r="J54" s="51">
        <f t="shared" si="5"/>
        <v>520000</v>
      </c>
      <c r="K54" s="51">
        <f t="shared" si="4"/>
        <v>360000</v>
      </c>
    </row>
    <row r="55" spans="1:11" ht="38.25" x14ac:dyDescent="0.2">
      <c r="A55" s="29">
        <v>9800</v>
      </c>
      <c r="B55" s="28"/>
      <c r="C55" s="30" t="s">
        <v>40</v>
      </c>
      <c r="D55" s="36">
        <v>398000</v>
      </c>
      <c r="E55" s="36">
        <v>298000</v>
      </c>
      <c r="F55" s="45">
        <f t="shared" si="0"/>
        <v>74.874371859296488</v>
      </c>
      <c r="G55" s="36">
        <v>122000</v>
      </c>
      <c r="H55" s="36">
        <v>62000</v>
      </c>
      <c r="I55" s="45">
        <f t="shared" si="1"/>
        <v>50.819672131147541</v>
      </c>
      <c r="J55" s="51">
        <f t="shared" si="5"/>
        <v>520000</v>
      </c>
      <c r="K55" s="51">
        <f t="shared" si="4"/>
        <v>360000</v>
      </c>
    </row>
    <row r="56" spans="1:11" ht="15.6" customHeight="1" x14ac:dyDescent="0.2">
      <c r="A56" s="20"/>
      <c r="B56" s="16"/>
      <c r="C56" s="11" t="s">
        <v>13</v>
      </c>
      <c r="D56" s="50">
        <f>D12+D14+D17+D22+D26+D29+D35+D37+D44+D52+D54+D13</f>
        <v>31749080</v>
      </c>
      <c r="E56" s="50">
        <f>E12+E14+E17+E22+E26+E29+E35+E37+E44+E52+E54+E13</f>
        <v>23477876.18</v>
      </c>
      <c r="F56" s="45">
        <f t="shared" si="0"/>
        <v>73.948209459927654</v>
      </c>
      <c r="G56" s="50">
        <f>G12+G14+G17+G22+G26+G29+G35+G37+G44+G48+G52+G54</f>
        <v>34840010</v>
      </c>
      <c r="H56" s="50">
        <f>H12+H14+H17+H22+H26+H29+H35+H37+H44+H52+H54+H48</f>
        <v>10345805.359999999</v>
      </c>
      <c r="I56" s="45">
        <f t="shared" si="1"/>
        <v>29.695184817685181</v>
      </c>
      <c r="J56" s="46">
        <f t="shared" si="5"/>
        <v>66589090</v>
      </c>
      <c r="K56" s="46">
        <f t="shared" si="4"/>
        <v>33823681.539999999</v>
      </c>
    </row>
    <row r="57" spans="1:11" s="3" customFormat="1" x14ac:dyDescent="0.2">
      <c r="B57" s="12"/>
      <c r="C57" s="1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B58" s="15"/>
      <c r="C58" s="15"/>
      <c r="D58" s="54"/>
      <c r="E58" s="54"/>
      <c r="F58" s="54"/>
      <c r="G58" s="55"/>
      <c r="H58" s="55"/>
      <c r="I58" s="55"/>
      <c r="J58" s="56"/>
      <c r="K58" s="55"/>
    </row>
    <row r="59" spans="1:11" x14ac:dyDescent="0.2">
      <c r="B59" s="14"/>
      <c r="C59" s="14" t="s">
        <v>61</v>
      </c>
      <c r="D59" s="55"/>
      <c r="E59" s="55"/>
      <c r="F59" s="55"/>
      <c r="G59" s="55" t="s">
        <v>62</v>
      </c>
      <c r="H59" s="55"/>
      <c r="I59" s="55"/>
      <c r="J59" s="55"/>
      <c r="K59" s="55"/>
    </row>
    <row r="61" spans="1:11" s="3" customFormat="1" x14ac:dyDescent="0.2">
      <c r="B61" s="4"/>
      <c r="D61" s="57"/>
      <c r="E61" s="57"/>
      <c r="F61" s="57"/>
      <c r="G61" s="57"/>
      <c r="H61" s="57"/>
      <c r="I61" s="57"/>
      <c r="J61" s="57"/>
      <c r="K61" s="57"/>
    </row>
  </sheetData>
  <mergeCells count="9">
    <mergeCell ref="A8:A9"/>
    <mergeCell ref="B8:B9"/>
    <mergeCell ref="B7:K7"/>
    <mergeCell ref="B6:K6"/>
    <mergeCell ref="B5:K5"/>
    <mergeCell ref="J8:K8"/>
    <mergeCell ref="G8:I8"/>
    <mergeCell ref="D8:F8"/>
    <mergeCell ref="C8:C9"/>
  </mergeCells>
  <phoneticPr fontId="0" type="noConversion"/>
  <pageMargins left="0.59055118110236227" right="0.59055118110236227" top="1.0629921259842521" bottom="0.39370078740157483" header="0.51181102362204722" footer="0.51181102362204722"/>
  <pageSetup paperSize="9" scale="92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м.р. за І кв 2019</vt:lpstr>
      <vt:lpstr>ВЦА за ІІ та ІІІ кв 2019</vt:lpstr>
      <vt:lpstr>'ВЦА за ІІ та ІІІ кв 2019'!Заголовки_для_печати</vt:lpstr>
      <vt:lpstr>'м.р. за І кв 2019'!Заголовки_для_печати</vt:lpstr>
      <vt:lpstr>'ВЦА за ІІ та ІІІ кв 2019'!Область_печати</vt:lpstr>
    </vt:vector>
  </TitlesOfParts>
  <Company>Silay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Silay</dc:creator>
  <cp:lastModifiedBy>Виталий</cp:lastModifiedBy>
  <cp:lastPrinted>2019-11-07T13:33:18Z</cp:lastPrinted>
  <dcterms:created xsi:type="dcterms:W3CDTF">2005-05-12T05:20:27Z</dcterms:created>
  <dcterms:modified xsi:type="dcterms:W3CDTF">2019-11-29T07:45:38Z</dcterms:modified>
</cp:coreProperties>
</file>