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для сайта\"/>
    </mc:Choice>
  </mc:AlternateContent>
  <bookViews>
    <workbookView xWindow="0" yWindow="765" windowWidth="15480" windowHeight="9435" activeTab="4"/>
  </bookViews>
  <sheets>
    <sheet name="дод.1" sheetId="13" r:id="rId1"/>
    <sheet name="дод.2  " sheetId="16" r:id="rId2"/>
    <sheet name="дод.3" sheetId="1" r:id="rId3"/>
    <sheet name="дод.4" sheetId="11" r:id="rId4"/>
    <sheet name="дод.5" sheetId="15" r:id="rId5"/>
    <sheet name="дод. 6" sheetId="8" r:id="rId6"/>
  </sheets>
  <externalReferences>
    <externalReference r:id="rId7"/>
    <externalReference r:id="rId8"/>
  </externalReferences>
  <definedNames>
    <definedName name="_xlnm.Print_Titles" localSheetId="0">дод.1!$A:$E,дод.1!$8:$8</definedName>
    <definedName name="_xlnm.Print_Titles" localSheetId="1">'дод.2  '!$8:$8</definedName>
    <definedName name="_xlnm.Print_Titles" localSheetId="2">дод.3!$8:$11</definedName>
    <definedName name="_xlnm.Print_Area" localSheetId="5">'дод. 6'!$A$1:$H$33</definedName>
    <definedName name="_xlnm.Print_Area" localSheetId="0">дод.1!$A$1:$F$71</definedName>
    <definedName name="_xlnm.Print_Area" localSheetId="1">'дод.2  '!$A$1:$F$23</definedName>
    <definedName name="_xlnm.Print_Area" localSheetId="2">дод.3!$1:$44</definedName>
  </definedNames>
  <calcPr calcId="162913" fullCalcOnLoad="1"/>
</workbook>
</file>

<file path=xl/calcChain.xml><?xml version="1.0" encoding="utf-8"?>
<calcChain xmlns="http://schemas.openxmlformats.org/spreadsheetml/2006/main">
  <c r="F27" i="8" l="1"/>
  <c r="G18" i="8"/>
  <c r="H17" i="8"/>
  <c r="H12" i="8"/>
  <c r="F14" i="1"/>
  <c r="J14" i="1"/>
  <c r="F16" i="1"/>
  <c r="E16" i="1" s="1"/>
  <c r="F17" i="1"/>
  <c r="E17" i="1" s="1"/>
  <c r="E15" i="1" s="1"/>
  <c r="P15" i="1" s="1"/>
  <c r="K16" i="1"/>
  <c r="K15" i="1"/>
  <c r="O16" i="1"/>
  <c r="O15" i="1"/>
  <c r="N15" i="1" s="1"/>
  <c r="J15" i="1"/>
  <c r="F19" i="1"/>
  <c r="F20" i="1"/>
  <c r="E20" i="1" s="1"/>
  <c r="F21" i="1"/>
  <c r="E21" i="1" s="1"/>
  <c r="F22" i="1"/>
  <c r="E22" i="1" s="1"/>
  <c r="P22" i="1" s="1"/>
  <c r="F24" i="1"/>
  <c r="E24" i="1" s="1"/>
  <c r="E23" i="1" s="1"/>
  <c r="F25" i="1"/>
  <c r="E25" i="1" s="1"/>
  <c r="P25" i="1" s="1"/>
  <c r="F26" i="1"/>
  <c r="E26" i="1" s="1"/>
  <c r="P26" i="1" s="1"/>
  <c r="K24" i="1"/>
  <c r="O24" i="1"/>
  <c r="N24" i="1" s="1"/>
  <c r="J24" i="1"/>
  <c r="F28" i="1"/>
  <c r="E28" i="1"/>
  <c r="E27" i="1" s="1"/>
  <c r="P27" i="1"/>
  <c r="F30" i="1"/>
  <c r="E30" i="1"/>
  <c r="F31" i="1"/>
  <c r="E31" i="1"/>
  <c r="P31" i="1" s="1"/>
  <c r="N30" i="1"/>
  <c r="N31" i="1"/>
  <c r="N29" i="1"/>
  <c r="O35" i="1"/>
  <c r="N35" i="1"/>
  <c r="O36" i="1"/>
  <c r="F38" i="1"/>
  <c r="E38" i="1"/>
  <c r="E37" i="1" s="1"/>
  <c r="K40" i="1"/>
  <c r="J40" i="1"/>
  <c r="J39" i="1" s="1"/>
  <c r="F33" i="1"/>
  <c r="E33" i="1"/>
  <c r="E32" i="1" s="1"/>
  <c r="P32" i="1"/>
  <c r="F23" i="1"/>
  <c r="F27" i="1"/>
  <c r="F29" i="1"/>
  <c r="F37" i="1"/>
  <c r="F32" i="1"/>
  <c r="D26" i="13"/>
  <c r="G13" i="15"/>
  <c r="G14" i="15"/>
  <c r="G15" i="15"/>
  <c r="H15" i="15" s="1"/>
  <c r="G16" i="15"/>
  <c r="G17" i="15"/>
  <c r="H17" i="15" s="1"/>
  <c r="G18" i="15"/>
  <c r="G11" i="15"/>
  <c r="G10" i="15" s="1"/>
  <c r="H14" i="15"/>
  <c r="H13" i="15"/>
  <c r="H16" i="15"/>
  <c r="H18" i="15"/>
  <c r="P33" i="1"/>
  <c r="O31" i="1"/>
  <c r="O30" i="1"/>
  <c r="O29" i="1" s="1"/>
  <c r="O23" i="1"/>
  <c r="N14" i="1"/>
  <c r="L41" i="1"/>
  <c r="K23" i="1"/>
  <c r="K39" i="1"/>
  <c r="K14" i="1"/>
  <c r="G16" i="1"/>
  <c r="G15" i="1"/>
  <c r="G29" i="1"/>
  <c r="G28" i="1"/>
  <c r="G27" i="1" s="1"/>
  <c r="G24" i="1"/>
  <c r="G25" i="1"/>
  <c r="G23" i="1"/>
  <c r="G21" i="1"/>
  <c r="G18" i="1"/>
  <c r="G14" i="1"/>
  <c r="G41" i="1"/>
  <c r="H16" i="1"/>
  <c r="H15" i="1"/>
  <c r="H14" i="1"/>
  <c r="H31" i="1"/>
  <c r="H29" i="1" s="1"/>
  <c r="H28" i="1"/>
  <c r="H27" i="1" s="1"/>
  <c r="H24" i="1"/>
  <c r="H25" i="1"/>
  <c r="H23" i="1"/>
  <c r="G12" i="1"/>
  <c r="G13" i="1" s="1"/>
  <c r="O32" i="1"/>
  <c r="N32" i="1"/>
  <c r="M32" i="1"/>
  <c r="L32" i="1"/>
  <c r="K32" i="1"/>
  <c r="J32" i="1"/>
  <c r="I32" i="1"/>
  <c r="H32" i="1"/>
  <c r="G32" i="1"/>
  <c r="G37" i="1"/>
  <c r="H37" i="1"/>
  <c r="F34" i="1"/>
  <c r="G34" i="1"/>
  <c r="H34" i="1"/>
  <c r="E36" i="1"/>
  <c r="E35" i="1"/>
  <c r="E34" i="1" s="1"/>
  <c r="P20" i="1"/>
  <c r="N16" i="1"/>
  <c r="O37" i="1"/>
  <c r="M37" i="1"/>
  <c r="L37" i="1"/>
  <c r="K37" i="1"/>
  <c r="I37" i="1"/>
  <c r="I41" i="1" s="1"/>
  <c r="F39" i="1"/>
  <c r="E56" i="13"/>
  <c r="D47" i="13"/>
  <c r="D16" i="13"/>
  <c r="C16" i="13" s="1"/>
  <c r="D21" i="13"/>
  <c r="D32" i="13"/>
  <c r="D20" i="13" s="1"/>
  <c r="C20" i="13" s="1"/>
  <c r="D12" i="13"/>
  <c r="D36" i="13"/>
  <c r="C36" i="13" s="1"/>
  <c r="D14" i="13"/>
  <c r="C18" i="13"/>
  <c r="C17" i="13"/>
  <c r="C14" i="13"/>
  <c r="C15" i="13"/>
  <c r="D43" i="13"/>
  <c r="D41" i="13"/>
  <c r="D49" i="13"/>
  <c r="D51" i="13"/>
  <c r="D46" i="13" s="1"/>
  <c r="D54" i="13"/>
  <c r="D58" i="13"/>
  <c r="D66" i="13"/>
  <c r="D65" i="13" s="1"/>
  <c r="D67" i="13"/>
  <c r="C23" i="13"/>
  <c r="C22" i="13"/>
  <c r="C19" i="13"/>
  <c r="H9" i="8"/>
  <c r="H10" i="8"/>
  <c r="H11" i="8"/>
  <c r="H13" i="8"/>
  <c r="H14" i="8"/>
  <c r="H15" i="8"/>
  <c r="H16" i="8"/>
  <c r="H19" i="8"/>
  <c r="H22" i="8"/>
  <c r="H20" i="8"/>
  <c r="H21" i="8"/>
  <c r="H23" i="8"/>
  <c r="H24" i="8"/>
  <c r="H25" i="8"/>
  <c r="H26" i="8"/>
  <c r="K22" i="1"/>
  <c r="N22" i="1"/>
  <c r="J22" i="1"/>
  <c r="J18" i="1" s="1"/>
  <c r="N26" i="1"/>
  <c r="J26" i="1" s="1"/>
  <c r="K28" i="1"/>
  <c r="N28" i="1"/>
  <c r="J28" i="1"/>
  <c r="J27" i="1" s="1"/>
  <c r="K30" i="1"/>
  <c r="K31" i="1"/>
  <c r="K29" i="1"/>
  <c r="J29" i="1" s="1"/>
  <c r="K35" i="1"/>
  <c r="N38" i="1"/>
  <c r="E39" i="1"/>
  <c r="O18" i="1"/>
  <c r="O27" i="1"/>
  <c r="O39" i="1"/>
  <c r="H18" i="1"/>
  <c r="I18" i="1"/>
  <c r="I12" i="1" s="1"/>
  <c r="I13" i="1" s="1"/>
  <c r="L18" i="1"/>
  <c r="L12" i="1" s="1"/>
  <c r="L13" i="1" s="1"/>
  <c r="M18" i="1"/>
  <c r="N39" i="1"/>
  <c r="M39" i="1"/>
  <c r="M41" i="1" s="1"/>
  <c r="L39" i="1"/>
  <c r="K34" i="1"/>
  <c r="M34" i="1"/>
  <c r="L34" i="1"/>
  <c r="M29" i="1"/>
  <c r="L29" i="1"/>
  <c r="N27" i="1"/>
  <c r="K27" i="1"/>
  <c r="M27" i="1"/>
  <c r="L27" i="1"/>
  <c r="M23" i="1"/>
  <c r="L23" i="1"/>
  <c r="N18" i="1"/>
  <c r="K18" i="1"/>
  <c r="K12" i="1" s="1"/>
  <c r="K13" i="1" s="1"/>
  <c r="J16" i="1"/>
  <c r="H39" i="1"/>
  <c r="G39" i="1"/>
  <c r="P17" i="1"/>
  <c r="D11" i="16"/>
  <c r="D10" i="16" s="1"/>
  <c r="E11" i="16"/>
  <c r="E10" i="16" s="1"/>
  <c r="F11" i="16"/>
  <c r="F10" i="16" s="1"/>
  <c r="C12" i="16"/>
  <c r="C13" i="16"/>
  <c r="D18" i="16"/>
  <c r="C18" i="16" s="1"/>
  <c r="E18" i="16"/>
  <c r="F18" i="16"/>
  <c r="D19" i="16"/>
  <c r="C19" i="16" s="1"/>
  <c r="D20" i="16"/>
  <c r="E20" i="16"/>
  <c r="F20" i="16"/>
  <c r="E11" i="13"/>
  <c r="F11" i="13"/>
  <c r="C13" i="13"/>
  <c r="E16" i="13"/>
  <c r="F16" i="13"/>
  <c r="C24" i="13"/>
  <c r="C25" i="13"/>
  <c r="C26" i="13"/>
  <c r="C27" i="13"/>
  <c r="C28" i="13"/>
  <c r="C29" i="13"/>
  <c r="C30" i="13"/>
  <c r="C31" i="13"/>
  <c r="E32" i="13"/>
  <c r="F32" i="13"/>
  <c r="C33" i="13"/>
  <c r="C34" i="13"/>
  <c r="C35" i="13"/>
  <c r="E36" i="13"/>
  <c r="F36" i="13"/>
  <c r="C37" i="13"/>
  <c r="C38" i="13"/>
  <c r="C39" i="13"/>
  <c r="C42" i="13"/>
  <c r="E43" i="13"/>
  <c r="E41" i="13"/>
  <c r="F43" i="13"/>
  <c r="F41" i="13"/>
  <c r="F54" i="13"/>
  <c r="F40" i="13"/>
  <c r="C44" i="13"/>
  <c r="C45" i="13"/>
  <c r="C48" i="13"/>
  <c r="C49" i="13"/>
  <c r="C50" i="13"/>
  <c r="C52" i="13"/>
  <c r="C53" i="13"/>
  <c r="C57" i="13"/>
  <c r="F60" i="13"/>
  <c r="F59" i="13"/>
  <c r="C61" i="13"/>
  <c r="E65" i="13"/>
  <c r="F65" i="13"/>
  <c r="F67" i="13"/>
  <c r="F64" i="13" s="1"/>
  <c r="F63" i="13"/>
  <c r="E67" i="13"/>
  <c r="C67" i="13"/>
  <c r="C68" i="13"/>
  <c r="C46" i="13"/>
  <c r="C47" i="13"/>
  <c r="C43" i="13"/>
  <c r="C21" i="13"/>
  <c r="E15" i="16"/>
  <c r="F16" i="16"/>
  <c r="F21" i="16"/>
  <c r="D15" i="16"/>
  <c r="C15" i="16" s="1"/>
  <c r="D17" i="16"/>
  <c r="C11" i="16"/>
  <c r="C66" i="13"/>
  <c r="E64" i="13"/>
  <c r="E63" i="13" s="1"/>
  <c r="E60" i="13"/>
  <c r="F10" i="13"/>
  <c r="E10" i="13"/>
  <c r="C65" i="13"/>
  <c r="F58" i="13"/>
  <c r="F62" i="13"/>
  <c r="F69" i="13" s="1"/>
  <c r="E59" i="13"/>
  <c r="E58" i="13" s="1"/>
  <c r="C59" i="13"/>
  <c r="P16" i="1"/>
  <c r="P28" i="1"/>
  <c r="J30" i="1"/>
  <c r="P21" i="1"/>
  <c r="J31" i="1"/>
  <c r="P24" i="1"/>
  <c r="C58" i="13" l="1"/>
  <c r="E16" i="16"/>
  <c r="E21" i="16"/>
  <c r="N37" i="1"/>
  <c r="J38" i="1"/>
  <c r="D40" i="13"/>
  <c r="E55" i="13"/>
  <c r="C56" i="13"/>
  <c r="H12" i="1"/>
  <c r="H13" i="1" s="1"/>
  <c r="K41" i="1"/>
  <c r="H11" i="15"/>
  <c r="H10" i="15" s="1"/>
  <c r="E29" i="1"/>
  <c r="P29" i="1" s="1"/>
  <c r="J23" i="1"/>
  <c r="P23" i="1" s="1"/>
  <c r="H18" i="8"/>
  <c r="H27" i="8" s="1"/>
  <c r="G27" i="8"/>
  <c r="P30" i="1"/>
  <c r="C41" i="13"/>
  <c r="C10" i="16"/>
  <c r="E17" i="16"/>
  <c r="C17" i="16" s="1"/>
  <c r="C51" i="13"/>
  <c r="C32" i="13"/>
  <c r="F17" i="16"/>
  <c r="F15" i="16"/>
  <c r="D21" i="16"/>
  <c r="C21" i="16" s="1"/>
  <c r="D16" i="16"/>
  <c r="C16" i="16" s="1"/>
  <c r="H41" i="1"/>
  <c r="P40" i="1"/>
  <c r="J35" i="1"/>
  <c r="D64" i="13"/>
  <c r="D11" i="13"/>
  <c r="C12" i="13"/>
  <c r="M12" i="1"/>
  <c r="M13" i="1" s="1"/>
  <c r="N23" i="1"/>
  <c r="F15" i="1"/>
  <c r="P39" i="1"/>
  <c r="N36" i="1"/>
  <c r="J36" i="1" s="1"/>
  <c r="P36" i="1" s="1"/>
  <c r="O34" i="1"/>
  <c r="E19" i="1"/>
  <c r="F18" i="1"/>
  <c r="F41" i="1" s="1"/>
  <c r="E14" i="1"/>
  <c r="P14" i="1" s="1"/>
  <c r="F12" i="1"/>
  <c r="E12" i="1" l="1"/>
  <c r="E13" i="1" s="1"/>
  <c r="F13" i="1"/>
  <c r="N34" i="1"/>
  <c r="N12" i="1" s="1"/>
  <c r="N13" i="1" s="1"/>
  <c r="O12" i="1"/>
  <c r="O13" i="1" s="1"/>
  <c r="D63" i="13"/>
  <c r="C63" i="13" s="1"/>
  <c r="C64" i="13"/>
  <c r="N41" i="1"/>
  <c r="P19" i="1"/>
  <c r="E18" i="1"/>
  <c r="C11" i="13"/>
  <c r="D10" i="13"/>
  <c r="J34" i="1"/>
  <c r="P34" i="1" s="1"/>
  <c r="P35" i="1"/>
  <c r="J12" i="1"/>
  <c r="J13" i="1" s="1"/>
  <c r="E54" i="13"/>
  <c r="C55" i="13"/>
  <c r="J37" i="1"/>
  <c r="P38" i="1"/>
  <c r="O41" i="1"/>
  <c r="P37" i="1" l="1"/>
  <c r="J41" i="1"/>
  <c r="E40" i="13"/>
  <c r="C54" i="13"/>
  <c r="D62" i="13"/>
  <c r="C10" i="13"/>
  <c r="P18" i="1"/>
  <c r="P12" i="1" s="1"/>
  <c r="P13" i="1" s="1"/>
  <c r="E41" i="1"/>
  <c r="D69" i="13" l="1"/>
  <c r="E62" i="13"/>
  <c r="E69" i="13" s="1"/>
  <c r="C40" i="13"/>
  <c r="P41" i="1"/>
  <c r="Q41" i="1" s="1"/>
  <c r="C62" i="13" l="1"/>
  <c r="C69" i="13"/>
</calcChain>
</file>

<file path=xl/sharedStrings.xml><?xml version="1.0" encoding="utf-8"?>
<sst xmlns="http://schemas.openxmlformats.org/spreadsheetml/2006/main" count="371" uniqueCount="249">
  <si>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</si>
  <si>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</si>
  <si>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</si>
  <si>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активними операціями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</si>
  <si>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</si>
  <si>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</si>
  <si>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</si>
  <si>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</si>
  <si>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</si>
  <si>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</si>
  <si>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</si>
  <si>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</si>
  <si>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</si>
  <si>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</si>
  <si>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</si>
  <si>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-</t>
  </si>
  <si>
    <t>Внутрішні податки на товари та послуги</t>
  </si>
  <si>
    <t>Доходи від операцій з капіталом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</si>
  <si>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</si>
  <si>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</si>
  <si>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</si>
  <si>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</si>
  <si>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</si>
  <si>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</si>
  <si>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</si>
  <si>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</si>
  <si>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</si>
  <si>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</si>
  <si>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О5</t>
  </si>
  <si>
    <t>О3</t>
  </si>
  <si>
    <t>O2</t>
  </si>
  <si>
    <t>О4</t>
  </si>
  <si>
    <t>в т.ч. бюджет розвитку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</si>
  <si>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</si>
  <si>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</si>
  <si>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</si>
  <si>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бюджет розвитку</t>
  </si>
  <si>
    <t xml:space="preserve">Всього </t>
  </si>
  <si>
    <t>Найменування місцевої (регіональної) програми</t>
  </si>
  <si>
    <t>0490</t>
  </si>
  <si>
    <t>Місцеві податки</t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</si>
  <si>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2</t>
    </r>
  </si>
  <si>
    <r>
      <t>Код ФКВКБ</t>
    </r>
    <r>
      <rPr>
        <strike/>
        <vertAlign val="superscript"/>
        <sz val="8"/>
        <rFont val="Times New Roman"/>
        <family val="1"/>
        <charset val="204"/>
      </rPr>
      <t>3</t>
    </r>
  </si>
  <si>
    <t>Податок на прибуток підприємств та фінансових установ комунальної власності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</si>
  <si>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</si>
  <si>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</si>
  <si>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</si>
  <si>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</si>
  <si>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</si>
  <si>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</si>
  <si>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</si>
  <si>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</si>
  <si>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</si>
  <si>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</si>
  <si>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</si>
  <si>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</si>
  <si>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</si>
  <si>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</si>
  <si>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 яких частка сільськогосподарського товаровиробництва за попередній податковий (звітний) рік  дорівнює або  перевищує 75  відсотків</t>
  </si>
  <si>
    <r>
      <t>Надходження від скидів забруднюючих речовин безпосередньо у водні об</t>
    </r>
    <r>
      <rPr>
        <sz val="9"/>
        <rFont val="Arial Cyr"/>
        <charset val="204"/>
      </rPr>
      <t>’</t>
    </r>
    <r>
      <rPr>
        <sz val="9"/>
        <rFont val="Times New Roman"/>
        <family val="1"/>
        <charset val="204"/>
      </rPr>
      <t>єкти</t>
    </r>
  </si>
  <si>
    <t>Надходження від розміщення відходів у спеціально відведених для цього місцях чи на  об'єктах, крім розміщення окремих відходів як вторинної сировини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</si>
  <si>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</si>
  <si>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</si>
  <si>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 законодавства у сфері виробництва  та обігу алкогольних напоїв та тютюнових виробів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</si>
  <si>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</si>
  <si>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</si>
  <si>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</si>
  <si>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</si>
  <si>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</si>
  <si>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</t>
  </si>
  <si>
    <r>
      <t>Державне мито, пов</t>
    </r>
    <r>
      <rPr>
        <sz val="9"/>
        <rFont val="Arial Cyr"/>
        <charset val="204"/>
      </rPr>
      <t>‘</t>
    </r>
    <r>
      <rPr>
        <sz val="9"/>
        <rFont val="Times New Roman"/>
        <family val="1"/>
        <charset val="204"/>
      </rPr>
      <t>язане з видачею та оформленням закордонних паспортів (посвідок) та паспортів громадян України</t>
    </r>
  </si>
  <si>
    <t>Надходження вiд плати за послуги, що надаються бюджетними установами згiдно iз законодавством</t>
  </si>
  <si>
    <t>Плата за послуги, що надаються бюджетними установами згiдно з їх основною дiяльнiстю</t>
  </si>
  <si>
    <t>Плата за оренду майна бюджетних установ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</si>
  <si>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</si>
  <si>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</si>
  <si>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грн.</t>
  </si>
  <si>
    <t>0910</t>
  </si>
  <si>
    <t>Соціальний захист та соціальне забезпечення</t>
  </si>
  <si>
    <t>1090</t>
  </si>
  <si>
    <t>Культура і мистецтво</t>
  </si>
  <si>
    <t>0828</t>
  </si>
  <si>
    <t>Фізична культура і спорт</t>
  </si>
  <si>
    <t>0810</t>
  </si>
  <si>
    <t>Житлово-комунальне господарство</t>
  </si>
  <si>
    <t>0620</t>
  </si>
  <si>
    <t xml:space="preserve"> грн.</t>
  </si>
  <si>
    <t>Фінансування за рахунок змін залишків коштів бюджета</t>
  </si>
  <si>
    <t>На кінець періоду</t>
  </si>
  <si>
    <t>Кошти, що передаються з загального фонду бюджету до бюджету розвитку (спеціальний фонд)</t>
  </si>
  <si>
    <t>Всього фінансування бюджета за типом кредитора</t>
  </si>
  <si>
    <t>Всього фінансування бюджета за типом боргового зобов'язання</t>
  </si>
  <si>
    <t>Забезпечення діяльності місцевих центрів фізичного здоров'я населення  "Спорт для всіх" та проведення фізкультурно-масових заходів серед населення регіону</t>
  </si>
  <si>
    <t>1050</t>
  </si>
  <si>
    <t>Організація та проведення громадських робіт</t>
  </si>
  <si>
    <t>Пальне</t>
  </si>
  <si>
    <t>культуру і мистецтво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</si>
  <si>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</si>
  <si>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</t>
  </si>
  <si>
    <t>Надання дошкільної освіти</t>
  </si>
  <si>
    <t>1000</t>
  </si>
  <si>
    <t>Освіта</t>
  </si>
  <si>
    <t>0950</t>
  </si>
  <si>
    <t>Підвищення кваліфікації, перепідготовка кадрів закладами післядипломної  освіти</t>
  </si>
  <si>
    <t>0829</t>
  </si>
  <si>
    <t>Організація благоустрою населених пунктів</t>
  </si>
  <si>
    <t>Будівництво та регіональний розвиток</t>
  </si>
  <si>
    <t>Інші програми та заходи, пов'язані з економічною діяльністю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</si>
  <si>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</si>
  <si>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</si>
  <si>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</si>
  <si>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 xml:space="preserve">Охорона навколишнього природного середовища </t>
  </si>
  <si>
    <t>0540</t>
  </si>
  <si>
    <t>Інші заходи, пов'язані з економічною діяльністю</t>
  </si>
  <si>
    <t>Забезпечення діяльності палаців і будинків культури, клубів, центрів дозвілля та інших клубних закладів</t>
  </si>
  <si>
    <t>надання дошкільної освіти</t>
  </si>
  <si>
    <t>Будівництво інших обєктів соціальної та виробничої інфраструктури комунальної власності</t>
  </si>
  <si>
    <t>Інші дотації з місцевого бюджету</t>
  </si>
  <si>
    <t>Інші субвенції з місцевого бюджету</t>
  </si>
  <si>
    <t>Субвенції з місцевих бюджетів іншим місцевим бюджетам</t>
  </si>
  <si>
    <t>Дотації з місцевих бюджетів іншим місцевим бюджетам</t>
  </si>
  <si>
    <t xml:space="preserve">Інші  заходи у сфері соціального захисту і соціального забезпечення </t>
  </si>
  <si>
    <t>Забезпечення діяльності інших закладів в галузі культури і мистецтва</t>
  </si>
  <si>
    <t>Інші  заходи в галузі культури і мистецтва</t>
  </si>
  <si>
    <t>Сільське, лісове, рибне господарство та мисливство</t>
  </si>
  <si>
    <t>0421</t>
  </si>
  <si>
    <t>Здійснення заходів із землеустрою</t>
  </si>
  <si>
    <t>Усього</t>
  </si>
  <si>
    <t>усього</t>
  </si>
  <si>
    <t>у тому числі бюджет розвитку</t>
  </si>
  <si>
    <t>Разом доходів</t>
  </si>
  <si>
    <t>Частина чистого прибутку (доходу) комунальних унітарних підприємств та їх обєднань, що вилучається до відповідного місцевого бюджету</t>
  </si>
  <si>
    <t>Найменування головного розпорядника коштів місцевого бюджету, відповідального виконавця, найменування  бюджетної програми згідно з Типовою програмною класифікацією видатків та кредитивуння місцевих бюджетів</t>
  </si>
  <si>
    <t xml:space="preserve">Найменування  бюджету - одержувача/надавача міжбюджетного трансферту  </t>
  </si>
  <si>
    <t>Дотація на:</t>
  </si>
  <si>
    <t>Інша діяльність  у сфері екології та охорони природних ресурсів</t>
  </si>
  <si>
    <t xml:space="preserve">Код </t>
  </si>
  <si>
    <t>Трансферти з інших місцевих бюджетів</t>
  </si>
  <si>
    <t>субвенції</t>
  </si>
  <si>
    <t>загального фонду на:</t>
  </si>
  <si>
    <t>спеціального фонду на:</t>
  </si>
  <si>
    <t>найменування трансферту</t>
  </si>
  <si>
    <t>дотація на:</t>
  </si>
  <si>
    <t>Код  Програмної класифікації видатків та кредитування місцевих бюджетів</t>
  </si>
  <si>
    <t>(грн)</t>
  </si>
  <si>
    <t>Трансферти іншим бюджетам</t>
  </si>
  <si>
    <t>Найменування головного розпорядника коштів місцевого бюджету, 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</si>
  <si>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Дата та номер документа, яким затверджено місцеву регіональну програму</t>
  </si>
  <si>
    <t>Код ФКВКБ</t>
  </si>
  <si>
    <t>Код ТПКВКМБ /
ТКВКБМС</t>
  </si>
  <si>
    <t>Усього доходів</t>
  </si>
  <si>
    <t>Додаток 1</t>
  </si>
  <si>
    <t>Додаток 2</t>
  </si>
  <si>
    <t>Додаток 3</t>
  </si>
  <si>
    <t>Додаток 4</t>
  </si>
  <si>
    <t>Додаток 5</t>
  </si>
  <si>
    <t>0210000</t>
  </si>
  <si>
    <t>Військово-цивільна адміністрація м. Волноваха Волноваського району Донецької області</t>
  </si>
  <si>
    <t>0210150</t>
  </si>
  <si>
    <t>0211000</t>
  </si>
  <si>
    <t>0211010</t>
  </si>
  <si>
    <t>0211140</t>
  </si>
  <si>
    <t>0213000</t>
  </si>
  <si>
    <t>0213210</t>
  </si>
  <si>
    <t>0213242</t>
  </si>
  <si>
    <t>0214000</t>
  </si>
  <si>
    <t>0214060</t>
  </si>
  <si>
    <t>0214081</t>
  </si>
  <si>
    <t>0214082</t>
  </si>
  <si>
    <t>0215000</t>
  </si>
  <si>
    <t>0215061</t>
  </si>
  <si>
    <t>0216000</t>
  </si>
  <si>
    <t>0216011</t>
  </si>
  <si>
    <t>0216030</t>
  </si>
  <si>
    <t>0217300</t>
  </si>
  <si>
    <t>0217310</t>
  </si>
  <si>
    <t>0217330</t>
  </si>
  <si>
    <t>Міський бюджет міста Волноваха</t>
  </si>
  <si>
    <t>І. Лубінець</t>
  </si>
  <si>
    <t>0213090</t>
  </si>
  <si>
    <t>1030</t>
  </si>
  <si>
    <t>0200000</t>
  </si>
  <si>
    <t>Видатки на поховання учасників бойових дій та осіб з інваліністю внаслідок  війни</t>
  </si>
  <si>
    <t>0218330</t>
  </si>
  <si>
    <t>0218300</t>
  </si>
  <si>
    <t>0217693</t>
  </si>
  <si>
    <t>0217600</t>
  </si>
  <si>
    <t xml:space="preserve">Керівник                                                 військово-цивільної адміністрації                                                         </t>
  </si>
  <si>
    <t xml:space="preserve">Керівник                                                  військово-цивільної адміністрації                                                          </t>
  </si>
  <si>
    <t xml:space="preserve">Керівник                                                                     військово-цивільної адміністрації                                                                                                          </t>
  </si>
  <si>
    <t xml:space="preserve">Керівник                                                                           військово-цивільної адміністрації                                                                                                                                                                                                                                </t>
  </si>
  <si>
    <t>до розпорядження</t>
  </si>
  <si>
    <t>Видатки на поховання учасників бойових дій та осіб з інвалідністю внаслідок  війни</t>
  </si>
  <si>
    <r>
      <t>Код ТПКВКМБ /
ТКВКБМС</t>
    </r>
    <r>
      <rPr>
        <vertAlign val="superscript"/>
        <sz val="10"/>
        <rFont val="Times New Roman"/>
        <family val="1"/>
        <charset val="204"/>
      </rPr>
      <t>3</t>
    </r>
  </si>
  <si>
    <r>
      <t>Код ФКВКБ</t>
    </r>
    <r>
      <rPr>
        <vertAlign val="superscript"/>
        <sz val="10"/>
        <rFont val="Times New Roman"/>
        <family val="1"/>
        <charset val="204"/>
      </rPr>
      <t>4</t>
    </r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</si>
  <si>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місцевих бюджетів</t>
  </si>
  <si>
    <t xml:space="preserve">Назва об’єктів відповідно  до проектно- кошторисної документації </t>
  </si>
  <si>
    <r>
      <t>Строк реалізації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єкта (рік початку і завершення)</t>
    </r>
  </si>
  <si>
    <r>
      <t>Загальна вартість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єкта, гривень</t>
    </r>
  </si>
  <si>
    <t>Обсяг видатків бюджету розвитку, гривень</t>
  </si>
  <si>
    <t>Рівень будівельної готовності обєкта на кінець бюджетного періоду,%</t>
  </si>
  <si>
    <t>Реконструкція мережі вуличного освітлення</t>
  </si>
  <si>
    <t>0117330</t>
  </si>
  <si>
    <t xml:space="preserve">Усього </t>
  </si>
  <si>
    <t>Додаток 6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</si>
  <si>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</si>
  <si>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адміністрації м. Волноваха</t>
  </si>
  <si>
    <t xml:space="preserve">керівника військово-цивільної </t>
  </si>
  <si>
    <t>керівника військово-цивільної</t>
  </si>
  <si>
    <t>Доходи міського бюджету міста Волноваха на 2020 рік</t>
  </si>
  <si>
    <t>від ___________ №__</t>
  </si>
  <si>
    <t>Рентна плата та плата за використання інших природних ресурсів </t>
  </si>
  <si>
    <t>Рентна плата за користування надрами для видобування корисних копалин загальнодержавного значення </t>
  </si>
  <si>
    <t>Розподіл видатків  міського бюджету міста Волноваха на 2020 рік</t>
  </si>
  <si>
    <t>Джерела фінансування міського  бюджету міста Волноваха  на 2020 рік</t>
  </si>
  <si>
    <t>від  __________№______</t>
  </si>
  <si>
    <t>0213140</t>
  </si>
  <si>
    <t>"Оздоровлення та відпочинок дітей (крім заходів з оздоровлння дітей, що здійснюється за рахунок коштів на оздоровлення громадян, які постраджали в наслідок Черн. катастрофи"</t>
  </si>
  <si>
    <t>1040</t>
  </si>
  <si>
    <t>0217130</t>
  </si>
  <si>
    <t>0217100</t>
  </si>
  <si>
    <t>2188400</t>
  </si>
  <si>
    <t>33672000</t>
  </si>
  <si>
    <t>35860400</t>
  </si>
  <si>
    <t>Розробка ПКД по проекту "Будівництво цвинтаря з адміністративно-побутовим корпусом" по вул.Ювілейна, К-1 м.Волноваха та отримання експертного звіту</t>
  </si>
  <si>
    <t>Розробка ПКД по реконструкції центрального скверу по вул.Центральна, 94-а тм.Волноваха та отримання експертного звіту</t>
  </si>
  <si>
    <t>Розробка ПКД по проекту "Реконструкція концертної сцени" на площі Незалежності,1 м.Волноваха та отримання експертного звіту</t>
  </si>
  <si>
    <t>Коригування проекту "Реконструкція нежитлової будівлі під гуртожиток за ардесою м.Волноваха, вул. Будівників,7-а"</t>
  </si>
  <si>
    <t>Коригування проекту "Реконструкція будівлі ДКП "Домоуправління2" для розміщення центру підтримки дітей та сімей за адресою м.Волноваха, вул. Олександра Олійника, б.25"</t>
  </si>
  <si>
    <t>Реконструкція другого поверху будівлі міської ради по вул. Центральній, 88 в м. Волноваха Волноваського району Донецької області</t>
  </si>
  <si>
    <r>
      <t>Розподіл коштів бюджету розвитку за об</t>
    </r>
    <r>
      <rPr>
        <b/>
        <vertAlign val="superscript"/>
        <sz val="16"/>
        <rFont val="Arial Cyr"/>
        <charset val="204"/>
      </rPr>
      <t>’</t>
    </r>
    <r>
      <rPr>
        <b/>
        <vertAlign val="superscript"/>
        <sz val="16"/>
        <rFont val="Times New Roman"/>
        <family val="1"/>
        <charset val="204"/>
      </rPr>
      <t>єктами у 2020 році</t>
    </r>
  </si>
  <si>
    <t>від ___________№____</t>
  </si>
  <si>
    <t>від  __________ №___</t>
  </si>
  <si>
    <t>Міжбюджетні трансферти    міського  бюджету міста Волноваха   на 2020 рік</t>
  </si>
  <si>
    <r>
      <t>Розподіл витрат міського бюджету на реалізацію місцевих програм  у  2020 році</t>
    </r>
    <r>
      <rPr>
        <b/>
        <sz val="14"/>
        <rFont val="Times New Roman"/>
        <family val="1"/>
        <charset val="204"/>
      </rPr>
      <t xml:space="preserve">
</t>
    </r>
  </si>
  <si>
    <t>від ________ №__</t>
  </si>
  <si>
    <t>Оздоровлення та відпочинок дітей (крім заходів з оздоровлння дітей, що здійснюється за рахунок коштів на оздоровлення громадян, які постраджали в наслідок Черн. Катастрофи</t>
  </si>
  <si>
    <t xml:space="preserve">Програма соціального захисту  та соціального забезпечення населення м. Волноваха на 2020 рік </t>
  </si>
  <si>
    <t>Програма розвитку культури м. Волноваха на 2020 рік</t>
  </si>
  <si>
    <t xml:space="preserve">Программа розвитку фізичної культури та спорту в м. Волноваха на 2020 рік </t>
  </si>
  <si>
    <t>Програма розвитку житлово-комунального господарства м. Волноваха на 2020 рік</t>
  </si>
  <si>
    <t>Програма оздоровлення та відпочинку дітей військово-цивільної адміністрації м.Волноваха на 2020 рік</t>
  </si>
  <si>
    <t xml:space="preserve">Програма охорони навколишнього природного середовища м. Волноваха на 2020 рік </t>
  </si>
  <si>
    <t xml:space="preserve">Програма забезпечення мінімально достатнього рівня безпеки населення і території м. Волноваха  від  надзвичайних ситуацій техногенного та природного характеру на 2020 рік </t>
  </si>
  <si>
    <t>Програма планування та забудова територій м. Волноваха на 2020 рік</t>
  </si>
  <si>
    <t>Програма сприяння діяльності співвласників багатоквартирних будинків на території м. Волноваха на 2020 рік</t>
  </si>
  <si>
    <t xml:space="preserve">Програма з охорони та раціонального використання земель м. Волноваха на 2020 рік </t>
  </si>
  <si>
    <t>від ________ № ___</t>
  </si>
  <si>
    <t>до проєкту розпорядження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</si>
</sst>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76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</font>
    <font>
      <vertAlign val="superscript"/>
      <sz val="8"/>
      <name val="Times New Roman"/>
      <family val="1"/>
      <charset val="204"/>
    </font>
    <font>
      <strike/>
      <vertAlign val="superscript"/>
      <sz val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b/>
      <vertAlign val="superscript"/>
      <sz val="16"/>
      <name val="Arial Cyr"/>
      <charset val="204"/>
    </font>
    <font>
      <vertAlign val="superscript"/>
      <sz val="10"/>
      <name val="Times New Roman"/>
      <family val="1"/>
      <charset val="204"/>
    </font>
    <font>
      <sz val="11"/>
      <name val="Arial Cyr"/>
      <charset val="204"/>
    </font>
    <font>
      <sz val="9"/>
      <color indexed="8"/>
      <name val="Times New Roman"/>
      <family val="1"/>
      <charset val="204"/>
    </font>
    <font>
      <sz val="8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5" fillId="0" borderId="0"/>
    <xf numFmtId="0" fontId="26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7" fillId="7" borderId="1" applyNumberFormat="0" applyAlignment="0" applyProtection="0"/>
    <xf numFmtId="0" fontId="8" fillId="22" borderId="2" applyNumberFormat="0" applyAlignment="0" applyProtection="0"/>
    <xf numFmtId="0" fontId="16" fillId="22" borderId="1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>
      <alignment vertical="top"/>
    </xf>
    <xf numFmtId="0" fontId="12" fillId="0" borderId="3" applyNumberFormat="0" applyFill="0" applyAlignment="0" applyProtection="0"/>
    <xf numFmtId="0" fontId="10" fillId="23" borderId="4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5" fillId="0" borderId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5" applyNumberFormat="0" applyFont="0" applyAlignment="0" applyProtection="0"/>
    <xf numFmtId="0" fontId="19" fillId="0" borderId="6" applyNumberFormat="0" applyFill="0" applyAlignment="0" applyProtection="0"/>
    <xf numFmtId="0" fontId="24" fillId="0" borderId="0"/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4" fillId="25" borderId="0" applyNumberFormat="0" applyBorder="0" applyAlignment="0" applyProtection="0"/>
    <xf numFmtId="0" fontId="74" fillId="31" borderId="0" applyNumberFormat="0" applyBorder="0" applyAlignment="0" applyProtection="0"/>
    <xf numFmtId="0" fontId="75" fillId="37" borderId="0" applyNumberFormat="0" applyBorder="0" applyAlignment="0" applyProtection="0"/>
    <xf numFmtId="0" fontId="74" fillId="26" borderId="0" applyNumberFormat="0" applyBorder="0" applyAlignment="0" applyProtection="0"/>
    <xf numFmtId="0" fontId="74" fillId="32" borderId="0" applyNumberFormat="0" applyBorder="0" applyAlignment="0" applyProtection="0"/>
    <xf numFmtId="0" fontId="75" fillId="38" borderId="0" applyNumberFormat="0" applyBorder="0" applyAlignment="0" applyProtection="0"/>
    <xf numFmtId="0" fontId="74" fillId="27" borderId="0" applyNumberFormat="0" applyBorder="0" applyAlignment="0" applyProtection="0"/>
    <xf numFmtId="0" fontId="74" fillId="33" borderId="0" applyNumberFormat="0" applyBorder="0" applyAlignment="0" applyProtection="0"/>
    <xf numFmtId="0" fontId="75" fillId="39" borderId="0" applyNumberFormat="0" applyBorder="0" applyAlignment="0" applyProtection="0"/>
    <xf numFmtId="0" fontId="74" fillId="28" borderId="0" applyNumberFormat="0" applyBorder="0" applyAlignment="0" applyProtection="0"/>
    <xf numFmtId="0" fontId="74" fillId="34" borderId="0" applyNumberFormat="0" applyBorder="0" applyAlignment="0" applyProtection="0"/>
    <xf numFmtId="0" fontId="75" fillId="40" borderId="0" applyNumberFormat="0" applyBorder="0" applyAlignment="0" applyProtection="0"/>
    <xf numFmtId="0" fontId="74" fillId="29" borderId="0" applyNumberFormat="0" applyBorder="0" applyAlignment="0" applyProtection="0"/>
    <xf numFmtId="0" fontId="74" fillId="35" borderId="0" applyNumberFormat="0" applyBorder="0" applyAlignment="0" applyProtection="0"/>
    <xf numFmtId="0" fontId="75" fillId="41" borderId="0" applyNumberFormat="0" applyBorder="0" applyAlignment="0" applyProtection="0"/>
    <xf numFmtId="0" fontId="74" fillId="30" borderId="0" applyNumberFormat="0" applyBorder="0" applyAlignment="0" applyProtection="0"/>
    <xf numFmtId="0" fontId="74" fillId="36" borderId="0" applyNumberFormat="0" applyBorder="0" applyAlignment="0" applyProtection="0"/>
    <xf numFmtId="0" fontId="75" fillId="42" borderId="0" applyNumberFormat="0" applyBorder="0" applyAlignment="0" applyProtection="0"/>
  </cellStyleXfs>
  <cellXfs count="273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wrapText="1"/>
    </xf>
    <xf numFmtId="0" fontId="0" fillId="0" borderId="0" xfId="0" applyFill="1"/>
    <xf numFmtId="0" fontId="15" fillId="0" borderId="0" xfId="0" applyFont="1" applyFill="1"/>
    <xf numFmtId="0" fontId="15" fillId="0" borderId="0" xfId="0" applyNumberFormat="1" applyFont="1" applyFill="1" applyAlignment="1" applyProtection="1"/>
    <xf numFmtId="0" fontId="15" fillId="0" borderId="7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15" fillId="0" borderId="0" xfId="0" applyFont="1" applyFill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 vertical="top"/>
    </xf>
    <xf numFmtId="0" fontId="32" fillId="0" borderId="8" xfId="20" applyFont="1" applyBorder="1" applyAlignment="1">
      <alignment horizontal="right"/>
    </xf>
    <xf numFmtId="0" fontId="32" fillId="0" borderId="8" xfId="20" applyFont="1" applyBorder="1" applyAlignment="1">
      <alignment horizontal="right" wrapText="1"/>
    </xf>
    <xf numFmtId="0" fontId="28" fillId="0" borderId="0" xfId="0" applyFont="1"/>
    <xf numFmtId="0" fontId="30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right"/>
    </xf>
    <xf numFmtId="0" fontId="0" fillId="0" borderId="0" xfId="0" applyFont="1"/>
    <xf numFmtId="0" fontId="22" fillId="0" borderId="8" xfId="0" applyFont="1" applyBorder="1"/>
    <xf numFmtId="0" fontId="35" fillId="0" borderId="0" xfId="0" applyFont="1" applyBorder="1" applyAlignment="1">
      <alignment horizontal="right"/>
    </xf>
    <xf numFmtId="0" fontId="0" fillId="24" borderId="0" xfId="0" applyFont="1" applyFill="1"/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 wrapText="1"/>
    </xf>
    <xf numFmtId="0" fontId="39" fillId="0" borderId="8" xfId="0" applyFont="1" applyBorder="1" applyAlignment="1">
      <alignment horizontal="right"/>
    </xf>
    <xf numFmtId="0" fontId="41" fillId="0" borderId="8" xfId="0" applyFont="1" applyBorder="1" applyAlignment="1">
      <alignment horizontal="right"/>
    </xf>
    <xf numFmtId="0" fontId="22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35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36" fillId="0" borderId="9" xfId="0" applyFont="1" applyBorder="1" applyAlignment="1">
      <alignment horizontal="center"/>
    </xf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0" fillId="0" borderId="0" xfId="0" applyFont="1" applyFill="1" applyAlignment="1" applyProtection="1"/>
    <xf numFmtId="0" fontId="1" fillId="0" borderId="0" xfId="0" applyNumberFormat="1" applyFont="1" applyFill="1" applyAlignment="1" applyProtection="1">
      <alignment vertical="top"/>
    </xf>
    <xf numFmtId="0" fontId="0" fillId="0" borderId="0" xfId="0" applyFill="1" applyAlignment="1">
      <alignment vertical="top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Font="1" applyFill="1" applyAlignment="1">
      <alignment vertical="top"/>
    </xf>
    <xf numFmtId="0" fontId="1" fillId="0" borderId="0" xfId="0" applyFont="1" applyFill="1"/>
    <xf numFmtId="0" fontId="47" fillId="0" borderId="0" xfId="0" applyNumberFormat="1" applyFont="1" applyFill="1" applyAlignment="1" applyProtection="1"/>
    <xf numFmtId="0" fontId="47" fillId="0" borderId="0" xfId="0" applyFont="1" applyFill="1"/>
    <xf numFmtId="0" fontId="47" fillId="0" borderId="0" xfId="0" applyFont="1"/>
    <xf numFmtId="0" fontId="51" fillId="0" borderId="0" xfId="0" applyNumberFormat="1" applyFont="1" applyFill="1" applyAlignment="1" applyProtection="1"/>
    <xf numFmtId="0" fontId="51" fillId="0" borderId="0" xfId="0" applyFont="1" applyFill="1"/>
    <xf numFmtId="0" fontId="32" fillId="0" borderId="10" xfId="20" applyFont="1" applyBorder="1" applyAlignment="1">
      <alignment horizontal="center"/>
    </xf>
    <xf numFmtId="0" fontId="40" fillId="0" borderId="8" xfId="0" applyFont="1" applyBorder="1" applyAlignment="1">
      <alignment vertical="center" wrapText="1"/>
    </xf>
    <xf numFmtId="0" fontId="0" fillId="24" borderId="0" xfId="0" applyFont="1" applyFill="1" applyBorder="1"/>
    <xf numFmtId="0" fontId="45" fillId="0" borderId="8" xfId="0" applyNumberFormat="1" applyFont="1" applyFill="1" applyBorder="1" applyAlignment="1" applyProtection="1">
      <alignment horizontal="center" vertical="center" wrapText="1"/>
    </xf>
    <xf numFmtId="0" fontId="45" fillId="0" borderId="8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2" fillId="0" borderId="0" xfId="0" applyNumberFormat="1" applyFont="1" applyFill="1" applyAlignment="1" applyProtection="1">
      <alignment wrapText="1"/>
    </xf>
    <xf numFmtId="0" fontId="22" fillId="0" borderId="0" xfId="0" applyFont="1" applyFill="1" applyAlignment="1">
      <alignment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34" fillId="0" borderId="8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Alignment="1" applyProtection="1">
      <alignment wrapText="1"/>
    </xf>
    <xf numFmtId="0" fontId="34" fillId="0" borderId="0" xfId="0" applyFont="1" applyFill="1" applyAlignment="1">
      <alignment wrapText="1"/>
    </xf>
    <xf numFmtId="0" fontId="45" fillId="0" borderId="8" xfId="0" applyNumberFormat="1" applyFont="1" applyFill="1" applyBorder="1" applyAlignment="1" applyProtection="1">
      <alignment vertical="center"/>
    </xf>
    <xf numFmtId="0" fontId="23" fillId="0" borderId="8" xfId="0" applyNumberFormat="1" applyFont="1" applyFill="1" applyBorder="1" applyAlignment="1" applyProtection="1">
      <alignment vertical="center"/>
    </xf>
    <xf numFmtId="0" fontId="32" fillId="0" borderId="8" xfId="0" applyNumberFormat="1" applyFont="1" applyFill="1" applyBorder="1" applyAlignment="1" applyProtection="1">
      <alignment horizontal="left" vertical="top"/>
    </xf>
    <xf numFmtId="0" fontId="53" fillId="0" borderId="8" xfId="0" applyNumberFormat="1" applyFont="1" applyFill="1" applyBorder="1" applyAlignment="1" applyProtection="1">
      <alignment horizontal="left" vertical="top"/>
    </xf>
    <xf numFmtId="0" fontId="53" fillId="0" borderId="8" xfId="0" applyNumberFormat="1" applyFont="1" applyFill="1" applyBorder="1" applyAlignment="1" applyProtection="1">
      <alignment vertical="top" wrapText="1"/>
    </xf>
    <xf numFmtId="0" fontId="34" fillId="0" borderId="8" xfId="0" applyNumberFormat="1" applyFont="1" applyFill="1" applyBorder="1" applyAlignment="1" applyProtection="1">
      <alignment horizontal="left" vertical="top"/>
    </xf>
    <xf numFmtId="0" fontId="34" fillId="0" borderId="8" xfId="0" applyNumberFormat="1" applyFont="1" applyFill="1" applyBorder="1" applyAlignment="1" applyProtection="1">
      <alignment vertical="top" wrapText="1"/>
    </xf>
    <xf numFmtId="0" fontId="2" fillId="0" borderId="7" xfId="0" applyNumberFormat="1" applyFont="1" applyFill="1" applyBorder="1" applyAlignment="1" applyProtection="1">
      <alignment vertical="center"/>
    </xf>
    <xf numFmtId="0" fontId="32" fillId="0" borderId="8" xfId="0" applyNumberFormat="1" applyFont="1" applyFill="1" applyBorder="1" applyAlignment="1" applyProtection="1">
      <alignment vertical="top" wrapText="1"/>
    </xf>
    <xf numFmtId="0" fontId="54" fillId="0" borderId="7" xfId="0" applyNumberFormat="1" applyFont="1" applyFill="1" applyBorder="1" applyAlignment="1" applyProtection="1">
      <alignment horizontal="right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justify" vertical="center" wrapText="1"/>
    </xf>
    <xf numFmtId="0" fontId="34" fillId="0" borderId="8" xfId="0" applyFont="1" applyBorder="1" applyAlignment="1">
      <alignment horizontal="center" vertical="center" wrapText="1"/>
    </xf>
    <xf numFmtId="0" fontId="22" fillId="0" borderId="0" xfId="0" applyNumberFormat="1" applyFont="1" applyFill="1" applyAlignment="1" applyProtection="1"/>
    <xf numFmtId="0" fontId="22" fillId="0" borderId="7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/>
    <xf numFmtId="0" fontId="58" fillId="0" borderId="8" xfId="0" applyFont="1" applyBorder="1" applyAlignment="1">
      <alignment horizontal="right"/>
    </xf>
    <xf numFmtId="0" fontId="23" fillId="0" borderId="8" xfId="20" applyFont="1" applyBorder="1" applyAlignment="1">
      <alignment horizontal="right"/>
    </xf>
    <xf numFmtId="0" fontId="23" fillId="0" borderId="10" xfId="20" applyFont="1" applyBorder="1" applyAlignment="1">
      <alignment horizontal="center"/>
    </xf>
    <xf numFmtId="0" fontId="29" fillId="0" borderId="0" xfId="0" applyFont="1"/>
    <xf numFmtId="0" fontId="43" fillId="0" borderId="8" xfId="0" applyFont="1" applyBorder="1" applyAlignment="1">
      <alignment wrapText="1"/>
    </xf>
    <xf numFmtId="0" fontId="31" fillId="0" borderId="8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vertical="center" wrapText="1"/>
    </xf>
    <xf numFmtId="0" fontId="32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15" fillId="24" borderId="0" xfId="0" applyNumberFormat="1" applyFont="1" applyFill="1" applyAlignment="1" applyProtection="1"/>
    <xf numFmtId="0" fontId="15" fillId="24" borderId="0" xfId="0" applyFont="1" applyFill="1"/>
    <xf numFmtId="0" fontId="22" fillId="24" borderId="8" xfId="0" applyNumberFormat="1" applyFont="1" applyFill="1" applyBorder="1" applyAlignment="1" applyProtection="1">
      <alignment horizontal="center" vertical="center" wrapText="1"/>
    </xf>
    <xf numFmtId="0" fontId="56" fillId="0" borderId="8" xfId="0" applyNumberFormat="1" applyFont="1" applyFill="1" applyBorder="1" applyAlignment="1" applyProtection="1">
      <alignment horizontal="center" vertical="center" wrapText="1"/>
    </xf>
    <xf numFmtId="0" fontId="56" fillId="0" borderId="8" xfId="0" applyNumberFormat="1" applyFont="1" applyFill="1" applyBorder="1" applyAlignment="1" applyProtection="1">
      <alignment vertical="center" wrapText="1"/>
    </xf>
    <xf numFmtId="0" fontId="21" fillId="0" borderId="8" xfId="0" applyNumberFormat="1" applyFont="1" applyFill="1" applyBorder="1" applyAlignment="1" applyProtection="1">
      <alignment vertical="center" wrapText="1"/>
    </xf>
    <xf numFmtId="0" fontId="32" fillId="0" borderId="8" xfId="0" applyNumberFormat="1" applyFont="1" applyFill="1" applyBorder="1" applyAlignment="1" applyProtection="1">
      <alignment vertical="center" wrapText="1"/>
    </xf>
    <xf numFmtId="0" fontId="53" fillId="0" borderId="8" xfId="0" applyNumberFormat="1" applyFont="1" applyFill="1" applyBorder="1" applyAlignment="1" applyProtection="1">
      <alignment horizontal="center" vertical="center" wrapText="1"/>
    </xf>
    <xf numFmtId="0" fontId="63" fillId="0" borderId="8" xfId="0" applyNumberFormat="1" applyFont="1" applyFill="1" applyBorder="1" applyAlignment="1" applyProtection="1">
      <alignment vertical="center" wrapText="1"/>
    </xf>
    <xf numFmtId="0" fontId="21" fillId="0" borderId="8" xfId="0" applyFont="1" applyBorder="1" applyAlignment="1">
      <alignment wrapText="1"/>
    </xf>
    <xf numFmtId="0" fontId="21" fillId="0" borderId="8" xfId="0" applyFont="1" applyBorder="1"/>
    <xf numFmtId="0" fontId="63" fillId="0" borderId="8" xfId="0" applyFont="1" applyBorder="1"/>
    <xf numFmtId="3" fontId="32" fillId="0" borderId="8" xfId="0" applyNumberFormat="1" applyFont="1" applyFill="1" applyBorder="1" applyAlignment="1" applyProtection="1">
      <alignment horizontal="right" vertical="center" wrapText="1"/>
    </xf>
    <xf numFmtId="3" fontId="46" fillId="0" borderId="8" xfId="0" applyNumberFormat="1" applyFont="1" applyBorder="1" applyAlignment="1">
      <alignment vertical="center" wrapText="1"/>
    </xf>
    <xf numFmtId="3" fontId="34" fillId="0" borderId="8" xfId="0" applyNumberFormat="1" applyFont="1" applyFill="1" applyBorder="1" applyAlignment="1" applyProtection="1">
      <alignment horizontal="right" vertical="center" wrapText="1"/>
    </xf>
    <xf numFmtId="3" fontId="42" fillId="0" borderId="8" xfId="0" applyNumberFormat="1" applyFont="1" applyBorder="1" applyAlignment="1">
      <alignment vertical="center" wrapText="1"/>
    </xf>
    <xf numFmtId="3" fontId="56" fillId="0" borderId="8" xfId="0" applyNumberFormat="1" applyFont="1" applyFill="1" applyBorder="1" applyAlignment="1" applyProtection="1">
      <alignment horizontal="right" vertical="center" wrapText="1"/>
    </xf>
    <xf numFmtId="3" fontId="62" fillId="0" borderId="8" xfId="0" applyNumberFormat="1" applyFont="1" applyBorder="1" applyAlignment="1">
      <alignment vertical="center" wrapText="1"/>
    </xf>
    <xf numFmtId="3" fontId="48" fillId="0" borderId="8" xfId="0" applyNumberFormat="1" applyFont="1" applyBorder="1" applyAlignment="1">
      <alignment vertical="center" wrapText="1"/>
    </xf>
    <xf numFmtId="3" fontId="1" fillId="0" borderId="8" xfId="0" applyNumberFormat="1" applyFont="1" applyFill="1" applyBorder="1" applyAlignment="1" applyProtection="1">
      <alignment horizontal="right" vertical="center" wrapText="1"/>
    </xf>
    <xf numFmtId="3" fontId="65" fillId="0" borderId="8" xfId="0" applyNumberFormat="1" applyFont="1" applyFill="1" applyBorder="1" applyAlignment="1" applyProtection="1">
      <alignment horizontal="right" vertical="center" wrapText="1"/>
    </xf>
    <xf numFmtId="3" fontId="50" fillId="0" borderId="8" xfId="0" applyNumberFormat="1" applyFont="1" applyBorder="1" applyAlignment="1">
      <alignment vertical="center" wrapText="1"/>
    </xf>
    <xf numFmtId="3" fontId="15" fillId="24" borderId="0" xfId="0" applyNumberFormat="1" applyFont="1" applyFill="1"/>
    <xf numFmtId="0" fontId="43" fillId="24" borderId="0" xfId="0" applyFont="1" applyFill="1"/>
    <xf numFmtId="0" fontId="34" fillId="24" borderId="8" xfId="0" applyFont="1" applyFill="1" applyBorder="1" applyAlignment="1">
      <alignment horizontal="justify" vertical="center" wrapText="1"/>
    </xf>
    <xf numFmtId="49" fontId="34" fillId="0" borderId="8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 applyProtection="1">
      <alignment vertical="center" wrapText="1"/>
    </xf>
    <xf numFmtId="3" fontId="46" fillId="0" borderId="8" xfId="0" applyNumberFormat="1" applyFont="1" applyBorder="1" applyAlignment="1">
      <alignment vertical="center"/>
    </xf>
    <xf numFmtId="3" fontId="46" fillId="0" borderId="8" xfId="0" applyNumberFormat="1" applyFont="1" applyBorder="1" applyAlignment="1">
      <alignment vertical="top" wrapText="1"/>
    </xf>
    <xf numFmtId="3" fontId="55" fillId="0" borderId="8" xfId="0" applyNumberFormat="1" applyFont="1" applyBorder="1" applyAlignment="1">
      <alignment vertical="top" wrapText="1"/>
    </xf>
    <xf numFmtId="3" fontId="34" fillId="0" borderId="8" xfId="0" applyNumberFormat="1" applyFont="1" applyFill="1" applyBorder="1" applyAlignment="1" applyProtection="1">
      <alignment vertical="top"/>
    </xf>
    <xf numFmtId="3" fontId="45" fillId="0" borderId="8" xfId="0" applyNumberFormat="1" applyFont="1" applyFill="1" applyBorder="1" applyAlignment="1" applyProtection="1">
      <alignment horizontal="right" vertical="center"/>
    </xf>
    <xf numFmtId="3" fontId="42" fillId="0" borderId="8" xfId="0" applyNumberFormat="1" applyFont="1" applyBorder="1" applyAlignment="1">
      <alignment vertical="top" wrapText="1"/>
    </xf>
    <xf numFmtId="3" fontId="34" fillId="0" borderId="8" xfId="0" applyNumberFormat="1" applyFont="1" applyFill="1" applyBorder="1" applyAlignment="1" applyProtection="1">
      <alignment horizontal="right" vertical="center"/>
    </xf>
    <xf numFmtId="3" fontId="49" fillId="0" borderId="8" xfId="49" applyNumberFormat="1" applyFont="1" applyFill="1" applyBorder="1">
      <alignment vertical="top"/>
    </xf>
    <xf numFmtId="3" fontId="48" fillId="0" borderId="8" xfId="49" applyNumberFormat="1" applyFont="1" applyBorder="1">
      <alignment vertical="top"/>
    </xf>
    <xf numFmtId="3" fontId="48" fillId="0" borderId="8" xfId="49" applyNumberFormat="1" applyFont="1" applyFill="1" applyBorder="1">
      <alignment vertical="top"/>
    </xf>
    <xf numFmtId="0" fontId="1" fillId="0" borderId="8" xfId="0" applyFont="1" applyBorder="1" applyAlignment="1">
      <alignment vertical="center" wrapText="1"/>
    </xf>
    <xf numFmtId="3" fontId="49" fillId="0" borderId="0" xfId="49" applyNumberFormat="1" applyFont="1" applyFill="1" applyBorder="1">
      <alignment vertical="top"/>
    </xf>
    <xf numFmtId="0" fontId="34" fillId="0" borderId="8" xfId="0" applyFont="1" applyBorder="1" applyAlignment="1">
      <alignment vertical="center" wrapText="1"/>
    </xf>
    <xf numFmtId="0" fontId="56" fillId="24" borderId="8" xfId="0" applyNumberFormat="1" applyFont="1" applyFill="1" applyBorder="1" applyAlignment="1" applyProtection="1">
      <alignment horizontal="center" vertical="center" wrapText="1"/>
    </xf>
    <xf numFmtId="3" fontId="56" fillId="24" borderId="8" xfId="0" applyNumberFormat="1" applyFont="1" applyFill="1" applyBorder="1" applyAlignment="1" applyProtection="1">
      <alignment horizontal="right" vertical="center" wrapText="1"/>
    </xf>
    <xf numFmtId="0" fontId="34" fillId="24" borderId="8" xfId="0" applyNumberFormat="1" applyFont="1" applyFill="1" applyBorder="1" applyAlignment="1" applyProtection="1">
      <alignment horizontal="center" vertical="center" wrapText="1"/>
    </xf>
    <xf numFmtId="3" fontId="34" fillId="24" borderId="8" xfId="0" applyNumberFormat="1" applyFont="1" applyFill="1" applyBorder="1" applyAlignment="1" applyProtection="1">
      <alignment horizontal="right" vertical="center" wrapText="1"/>
    </xf>
    <xf numFmtId="49" fontId="32" fillId="0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vertical="center" wrapText="1"/>
    </xf>
    <xf numFmtId="3" fontId="48" fillId="0" borderId="8" xfId="49" applyNumberFormat="1" applyFont="1" applyFill="1" applyBorder="1" applyAlignment="1">
      <alignment vertical="center"/>
    </xf>
    <xf numFmtId="0" fontId="34" fillId="0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justify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horizontal="justify" vertical="center" wrapText="1"/>
    </xf>
    <xf numFmtId="3" fontId="48" fillId="0" borderId="8" xfId="0" applyNumberFormat="1" applyFont="1" applyFill="1" applyBorder="1" applyAlignment="1">
      <alignment vertical="center"/>
    </xf>
    <xf numFmtId="0" fontId="29" fillId="24" borderId="8" xfId="0" applyFont="1" applyFill="1" applyBorder="1" applyAlignment="1">
      <alignment vertical="center"/>
    </xf>
    <xf numFmtId="0" fontId="67" fillId="24" borderId="8" xfId="0" applyFont="1" applyFill="1" applyBorder="1" applyAlignment="1">
      <alignment wrapText="1"/>
    </xf>
    <xf numFmtId="3" fontId="55" fillId="0" borderId="8" xfId="0" applyNumberFormat="1" applyFont="1" applyBorder="1" applyAlignment="1">
      <alignment horizontal="center" vertical="top" wrapText="1"/>
    </xf>
    <xf numFmtId="3" fontId="42" fillId="0" borderId="8" xfId="0" applyNumberFormat="1" applyFont="1" applyBorder="1" applyAlignment="1">
      <alignment horizontal="center" vertical="top" wrapText="1"/>
    </xf>
    <xf numFmtId="3" fontId="32" fillId="0" borderId="8" xfId="0" applyNumberFormat="1" applyFont="1" applyFill="1" applyBorder="1" applyAlignment="1" applyProtection="1">
      <alignment horizontal="center" vertical="center"/>
    </xf>
    <xf numFmtId="0" fontId="34" fillId="24" borderId="8" xfId="0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 applyProtection="1">
      <alignment horizontal="right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vertical="center" wrapText="1"/>
    </xf>
    <xf numFmtId="0" fontId="23" fillId="24" borderId="15" xfId="0" applyFont="1" applyFill="1" applyBorder="1" applyAlignment="1">
      <alignment vertical="center" wrapText="1"/>
    </xf>
    <xf numFmtId="49" fontId="1" fillId="24" borderId="8" xfId="0" applyNumberFormat="1" applyFont="1" applyFill="1" applyBorder="1" applyAlignment="1" applyProtection="1">
      <alignment vertical="center"/>
    </xf>
    <xf numFmtId="49" fontId="15" fillId="24" borderId="8" xfId="0" applyNumberFormat="1" applyFont="1" applyFill="1" applyBorder="1" applyAlignment="1" applyProtection="1"/>
    <xf numFmtId="0" fontId="59" fillId="0" borderId="11" xfId="0" applyFont="1" applyBorder="1" applyAlignment="1">
      <alignment horizontal="center" vertical="center" wrapText="1"/>
    </xf>
    <xf numFmtId="0" fontId="23" fillId="24" borderId="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29" fillId="0" borderId="8" xfId="0" applyFont="1" applyBorder="1"/>
    <xf numFmtId="0" fontId="54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/>
    <xf numFmtId="0" fontId="34" fillId="0" borderId="0" xfId="0" applyFont="1"/>
    <xf numFmtId="49" fontId="1" fillId="0" borderId="8" xfId="0" applyNumberFormat="1" applyFont="1" applyFill="1" applyBorder="1" applyAlignment="1" applyProtection="1">
      <alignment vertical="center"/>
    </xf>
    <xf numFmtId="192" fontId="49" fillId="0" borderId="8" xfId="49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wrapText="1"/>
    </xf>
    <xf numFmtId="0" fontId="23" fillId="0" borderId="8" xfId="0" applyFont="1" applyBorder="1" applyAlignment="1">
      <alignment vertical="center" wrapText="1"/>
    </xf>
    <xf numFmtId="0" fontId="47" fillId="0" borderId="0" xfId="0" applyNumberFormat="1" applyFont="1" applyFill="1" applyAlignment="1" applyProtection="1">
      <alignment horizontal="left" vertical="top"/>
    </xf>
    <xf numFmtId="0" fontId="34" fillId="0" borderId="0" xfId="0" applyNumberFormat="1" applyFont="1" applyFill="1" applyAlignment="1" applyProtection="1"/>
    <xf numFmtId="0" fontId="43" fillId="24" borderId="0" xfId="0" applyNumberFormat="1" applyFont="1" applyFill="1" applyBorder="1" applyAlignment="1" applyProtection="1">
      <alignment horizontal="left" vertical="center" wrapText="1"/>
    </xf>
    <xf numFmtId="49" fontId="20" fillId="24" borderId="8" xfId="0" applyNumberFormat="1" applyFont="1" applyFill="1" applyBorder="1" applyAlignment="1" applyProtection="1">
      <alignment vertical="center"/>
    </xf>
    <xf numFmtId="3" fontId="15" fillId="0" borderId="0" xfId="0" applyNumberFormat="1" applyFont="1" applyFill="1"/>
    <xf numFmtId="49" fontId="20" fillId="0" borderId="8" xfId="0" applyNumberFormat="1" applyFont="1" applyFill="1" applyBorder="1" applyAlignment="1" applyProtection="1">
      <alignment vertical="center"/>
    </xf>
    <xf numFmtId="0" fontId="43" fillId="0" borderId="0" xfId="0" applyFont="1" applyAlignment="1">
      <alignment horizontal="left" vertical="center" wrapText="1"/>
    </xf>
    <xf numFmtId="0" fontId="43" fillId="24" borderId="0" xfId="0" applyNumberFormat="1" applyFont="1" applyFill="1" applyBorder="1" applyAlignment="1" applyProtection="1">
      <alignment vertical="center" wrapText="1"/>
    </xf>
    <xf numFmtId="0" fontId="43" fillId="0" borderId="0" xfId="0" applyFont="1" applyAlignment="1">
      <alignment horizontal="center" vertical="center" wrapText="1"/>
    </xf>
    <xf numFmtId="3" fontId="48" fillId="0" borderId="8" xfId="0" applyNumberFormat="1" applyFont="1" applyFill="1" applyBorder="1" applyAlignment="1">
      <alignment vertical="justify"/>
    </xf>
    <xf numFmtId="0" fontId="43" fillId="0" borderId="0" xfId="0" applyFont="1" applyFill="1" applyAlignment="1">
      <alignment horizontal="left" vertical="center" wrapText="1"/>
    </xf>
    <xf numFmtId="0" fontId="29" fillId="0" borderId="0" xfId="0" applyNumberFormat="1" applyFont="1" applyFill="1" applyAlignment="1" applyProtection="1"/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2" fillId="0" borderId="8" xfId="0" applyNumberFormat="1" applyFont="1" applyFill="1" applyBorder="1" applyAlignment="1" applyProtection="1">
      <alignment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wrapText="1"/>
    </xf>
    <xf numFmtId="49" fontId="32" fillId="0" borderId="8" xfId="0" applyNumberFormat="1" applyFont="1" applyBorder="1" applyAlignment="1">
      <alignment horizontal="center" vertical="center" wrapText="1"/>
    </xf>
    <xf numFmtId="192" fontId="48" fillId="0" borderId="8" xfId="49" applyNumberFormat="1" applyFont="1" applyBorder="1" applyAlignment="1">
      <alignment vertical="center"/>
    </xf>
    <xf numFmtId="3" fontId="48" fillId="0" borderId="8" xfId="49" applyNumberFormat="1" applyFont="1" applyBorder="1" applyAlignment="1">
      <alignment vertical="center"/>
    </xf>
    <xf numFmtId="192" fontId="48" fillId="0" borderId="8" xfId="49" applyNumberFormat="1" applyFont="1" applyBorder="1">
      <alignment vertical="top"/>
    </xf>
    <xf numFmtId="192" fontId="49" fillId="0" borderId="8" xfId="49" applyNumberFormat="1" applyFont="1" applyBorder="1" applyAlignment="1">
      <alignment vertical="center" wrapText="1"/>
    </xf>
    <xf numFmtId="3" fontId="49" fillId="0" borderId="8" xfId="49" applyNumberFormat="1" applyFont="1" applyBorder="1" applyAlignment="1">
      <alignment vertical="center"/>
    </xf>
    <xf numFmtId="192" fontId="49" fillId="0" borderId="8" xfId="49" applyNumberFormat="1" applyFont="1" applyBorder="1" applyAlignment="1">
      <alignment vertical="top" wrapText="1"/>
    </xf>
    <xf numFmtId="0" fontId="29" fillId="0" borderId="0" xfId="0" applyNumberFormat="1" applyFont="1" applyFill="1" applyAlignment="1" applyProtection="1">
      <alignment vertical="top"/>
    </xf>
    <xf numFmtId="0" fontId="34" fillId="0" borderId="0" xfId="0" applyNumberFormat="1" applyFont="1" applyFill="1" applyAlignment="1" applyProtection="1">
      <alignment vertical="center" wrapText="1"/>
    </xf>
    <xf numFmtId="0" fontId="72" fillId="0" borderId="0" xfId="0" applyFont="1" applyAlignment="1">
      <alignment wrapText="1"/>
    </xf>
    <xf numFmtId="3" fontId="42" fillId="0" borderId="8" xfId="0" applyNumberFormat="1" applyFont="1" applyFill="1" applyBorder="1" applyAlignment="1">
      <alignment vertical="center" wrapText="1"/>
    </xf>
    <xf numFmtId="3" fontId="34" fillId="0" borderId="0" xfId="0" applyNumberFormat="1" applyFont="1" applyFill="1" applyAlignment="1" applyProtection="1">
      <alignment wrapText="1"/>
    </xf>
    <xf numFmtId="3" fontId="46" fillId="0" borderId="8" xfId="0" applyNumberFormat="1" applyFont="1" applyFill="1" applyBorder="1" applyAlignment="1">
      <alignment vertical="center" wrapText="1"/>
    </xf>
    <xf numFmtId="4" fontId="43" fillId="24" borderId="8" xfId="0" applyNumberFormat="1" applyFont="1" applyFill="1" applyBorder="1" applyAlignment="1">
      <alignment horizontal="right" wrapText="1"/>
    </xf>
    <xf numFmtId="4" fontId="43" fillId="24" borderId="11" xfId="0" applyNumberFormat="1" applyFont="1" applyFill="1" applyBorder="1" applyAlignment="1">
      <alignment horizontal="right" wrapText="1"/>
    </xf>
    <xf numFmtId="4" fontId="0" fillId="0" borderId="8" xfId="0" applyNumberFormat="1" applyFont="1" applyBorder="1"/>
    <xf numFmtId="4" fontId="31" fillId="24" borderId="8" xfId="0" applyNumberFormat="1" applyFont="1" applyFill="1" applyBorder="1" applyAlignment="1">
      <alignment horizontal="right" wrapText="1"/>
    </xf>
    <xf numFmtId="4" fontId="4" fillId="24" borderId="8" xfId="0" applyNumberFormat="1" applyFont="1" applyFill="1" applyBorder="1" applyAlignment="1">
      <alignment horizontal="right" wrapText="1"/>
    </xf>
    <xf numFmtId="1" fontId="4" fillId="24" borderId="8" xfId="0" applyNumberFormat="1" applyFont="1" applyFill="1" applyBorder="1" applyAlignment="1">
      <alignment horizontal="right" wrapText="1"/>
    </xf>
    <xf numFmtId="3" fontId="49" fillId="0" borderId="8" xfId="49" applyNumberFormat="1" applyFont="1" applyBorder="1" applyAlignment="1">
      <alignment horizontal="right" vertical="center"/>
    </xf>
    <xf numFmtId="192" fontId="49" fillId="0" borderId="18" xfId="49" applyNumberFormat="1" applyFont="1" applyBorder="1" applyAlignment="1">
      <alignment horizontal="center" vertical="center" wrapText="1"/>
    </xf>
    <xf numFmtId="192" fontId="49" fillId="0" borderId="8" xfId="49" applyNumberFormat="1" applyFont="1" applyBorder="1" applyAlignment="1">
      <alignment horizontal="left" vertical="center" wrapText="1"/>
    </xf>
    <xf numFmtId="192" fontId="49" fillId="0" borderId="10" xfId="49" applyNumberFormat="1" applyFont="1" applyBorder="1" applyAlignment="1">
      <alignment horizontal="left" vertical="top" wrapText="1"/>
    </xf>
    <xf numFmtId="192" fontId="49" fillId="24" borderId="10" xfId="49" applyNumberFormat="1" applyFont="1" applyFill="1" applyBorder="1" applyAlignment="1">
      <alignment horizontal="left" vertical="center" wrapText="1"/>
    </xf>
    <xf numFmtId="192" fontId="49" fillId="0" borderId="21" xfId="49" applyNumberFormat="1" applyFont="1" applyFill="1" applyBorder="1" applyAlignment="1">
      <alignment horizontal="left" vertical="top" wrapText="1"/>
    </xf>
    <xf numFmtId="192" fontId="49" fillId="24" borderId="17" xfId="49" applyNumberFormat="1" applyFont="1" applyFill="1" applyBorder="1" applyAlignment="1">
      <alignment horizontal="left" vertical="top" wrapText="1"/>
    </xf>
    <xf numFmtId="0" fontId="1" fillId="24" borderId="8" xfId="0" applyFont="1" applyFill="1" applyBorder="1" applyAlignment="1">
      <alignment horizontal="center" vertical="center" wrapText="1"/>
    </xf>
    <xf numFmtId="49" fontId="1" fillId="24" borderId="8" xfId="0" applyNumberFormat="1" applyFont="1" applyFill="1" applyBorder="1" applyAlignment="1">
      <alignment horizontal="center" vertical="center" wrapText="1"/>
    </xf>
    <xf numFmtId="0" fontId="1" fillId="24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24" borderId="8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justify" vertical="center" wrapText="1"/>
    </xf>
    <xf numFmtId="192" fontId="49" fillId="0" borderId="10" xfId="0" applyNumberFormat="1" applyFont="1" applyBorder="1" applyAlignment="1">
      <alignment vertical="justify" wrapText="1"/>
    </xf>
    <xf numFmtId="192" fontId="49" fillId="0" borderId="8" xfId="0" applyNumberFormat="1" applyFont="1" applyBorder="1" applyAlignment="1">
      <alignment vertical="justify" wrapText="1"/>
    </xf>
    <xf numFmtId="0" fontId="43" fillId="24" borderId="0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2" fillId="24" borderId="0" xfId="0" applyNumberFormat="1" applyFont="1" applyFill="1" applyBorder="1" applyAlignment="1" applyProtection="1">
      <alignment horizontal="left" vertical="center" wrapText="1"/>
    </xf>
    <xf numFmtId="0" fontId="15" fillId="24" borderId="8" xfId="0" applyNumberFormat="1" applyFont="1" applyFill="1" applyBorder="1" applyAlignment="1" applyProtection="1">
      <alignment horizontal="center" vertical="center" wrapText="1"/>
    </xf>
    <xf numFmtId="0" fontId="2" fillId="24" borderId="21" xfId="0" applyNumberFormat="1" applyFont="1" applyFill="1" applyBorder="1" applyAlignment="1" applyProtection="1">
      <alignment horizontal="center" vertical="center" wrapText="1"/>
    </xf>
    <xf numFmtId="0" fontId="54" fillId="24" borderId="18" xfId="0" applyNumberFormat="1" applyFont="1" applyFill="1" applyBorder="1" applyAlignment="1" applyProtection="1">
      <alignment horizontal="center" vertical="center" wrapText="1"/>
    </xf>
    <xf numFmtId="0" fontId="54" fillId="24" borderId="11" xfId="0" applyNumberFormat="1" applyFont="1" applyFill="1" applyBorder="1" applyAlignment="1" applyProtection="1">
      <alignment horizontal="center" vertical="center" wrapText="1"/>
    </xf>
    <xf numFmtId="0" fontId="54" fillId="24" borderId="8" xfId="0" applyNumberFormat="1" applyFont="1" applyFill="1" applyBorder="1" applyAlignment="1" applyProtection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9" fillId="24" borderId="8" xfId="0" applyNumberFormat="1" applyFont="1" applyFill="1" applyBorder="1" applyAlignment="1" applyProtection="1">
      <alignment horizontal="center" vertical="center" wrapText="1"/>
    </xf>
    <xf numFmtId="0" fontId="43" fillId="24" borderId="0" xfId="0" applyNumberFormat="1" applyFont="1" applyFill="1" applyBorder="1" applyAlignment="1" applyProtection="1">
      <alignment horizontal="left" vertical="center" wrapText="1"/>
    </xf>
    <xf numFmtId="0" fontId="3" fillId="24" borderId="8" xfId="0" applyNumberFormat="1" applyFont="1" applyFill="1" applyBorder="1" applyAlignment="1" applyProtection="1">
      <alignment horizontal="center" vertical="center" wrapText="1"/>
    </xf>
    <xf numFmtId="0" fontId="22" fillId="24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9" fillId="24" borderId="0" xfId="0" applyNumberFormat="1" applyFont="1" applyFill="1" applyBorder="1" applyAlignment="1" applyProtection="1">
      <alignment horizontal="left" vertical="center" wrapText="1"/>
    </xf>
    <xf numFmtId="0" fontId="2" fillId="24" borderId="8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center" vertical="center" wrapText="1"/>
    </xf>
    <xf numFmtId="0" fontId="23" fillId="24" borderId="8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21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68" fillId="0" borderId="0" xfId="0" applyNumberFormat="1" applyFont="1" applyFill="1" applyBorder="1" applyAlignment="1" applyProtection="1">
      <alignment horizontal="center" vertical="top" wrapText="1"/>
    </xf>
    <xf numFmtId="0" fontId="3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192" fontId="49" fillId="24" borderId="14" xfId="49" applyNumberFormat="1" applyFont="1" applyFill="1" applyBorder="1" applyAlignment="1">
      <alignment horizontal="left" vertical="center" wrapText="1"/>
    </xf>
    <xf numFmtId="192" fontId="49" fillId="0" borderId="8" xfId="49" applyNumberFormat="1" applyFont="1" applyBorder="1" applyAlignment="1">
      <alignment horizontal="left" vertical="center" wrapText="1"/>
    </xf>
    <xf numFmtId="192" fontId="49" fillId="0" borderId="8" xfId="49" applyNumberFormat="1" applyFont="1" applyBorder="1" applyAlignment="1">
      <alignment horizontal="center" vertical="center" wrapText="1"/>
    </xf>
    <xf numFmtId="192" fontId="49" fillId="0" borderId="21" xfId="49" applyNumberFormat="1" applyFont="1" applyBorder="1" applyAlignment="1">
      <alignment horizontal="center" vertical="center" wrapText="1"/>
    </xf>
    <xf numFmtId="192" fontId="49" fillId="0" borderId="18" xfId="49" applyNumberFormat="1" applyFont="1" applyBorder="1" applyAlignment="1">
      <alignment horizontal="center" vertical="center" wrapText="1"/>
    </xf>
    <xf numFmtId="192" fontId="49" fillId="0" borderId="11" xfId="49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вод " xfId="27"/>
    <cellStyle name="Вывод" xfId="28"/>
    <cellStyle name="Вычисление" xfId="29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7;&#1077;&#1094;&#1092;&#1086;&#1085;&#1076;/&#1086;&#1073;&#1075;&#1088;&#1091;&#1085;&#1090;_0217330_&#1057;&#10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ий"/>
      <sheetName val="спецфонд"/>
      <sheetName val="кошт"/>
      <sheetName val="свод"/>
    </sheetNames>
    <sheetDataSet>
      <sheetData sheetId="0">
        <row r="5">
          <cell r="D5">
            <v>13001586</v>
          </cell>
          <cell r="F5">
            <v>33672000</v>
          </cell>
          <cell r="G5">
            <v>36430</v>
          </cell>
          <cell r="H5">
            <v>30000</v>
          </cell>
          <cell r="I5">
            <v>410000</v>
          </cell>
          <cell r="J5">
            <v>103717</v>
          </cell>
          <cell r="K5">
            <v>231000</v>
          </cell>
          <cell r="L5">
            <v>2289006</v>
          </cell>
          <cell r="M5">
            <v>123731</v>
          </cell>
          <cell r="N5">
            <v>700000</v>
          </cell>
          <cell r="O5">
            <v>588077</v>
          </cell>
          <cell r="Q5">
            <v>0</v>
          </cell>
          <cell r="R5">
            <v>11372561</v>
          </cell>
          <cell r="S5">
            <v>81455</v>
          </cell>
          <cell r="W5">
            <v>72000</v>
          </cell>
        </row>
        <row r="8">
          <cell r="D8">
            <v>9850154</v>
          </cell>
          <cell r="M8">
            <v>85188</v>
          </cell>
          <cell r="O8">
            <v>324936</v>
          </cell>
        </row>
        <row r="9">
          <cell r="F9">
            <v>20642127</v>
          </cell>
          <cell r="J9">
            <v>85014</v>
          </cell>
          <cell r="L9">
            <v>1313301</v>
          </cell>
        </row>
        <row r="19">
          <cell r="F19">
            <v>3585977</v>
          </cell>
          <cell r="L19">
            <v>180004</v>
          </cell>
          <cell r="M19">
            <v>9802</v>
          </cell>
          <cell r="O19">
            <v>59161</v>
          </cell>
          <cell r="R19">
            <v>2455921</v>
          </cell>
        </row>
      </sheetData>
      <sheetData sheetId="1">
        <row r="5">
          <cell r="D5">
            <v>50000</v>
          </cell>
          <cell r="Q5">
            <v>2000000</v>
          </cell>
          <cell r="R5">
            <v>6544000</v>
          </cell>
          <cell r="T5">
            <v>2500000</v>
          </cell>
          <cell r="U5">
            <v>2710000</v>
          </cell>
        </row>
        <row r="6">
          <cell r="L6">
            <v>32000</v>
          </cell>
          <cell r="X6">
            <v>320800</v>
          </cell>
        </row>
        <row r="12">
          <cell r="F12">
            <v>2650042</v>
          </cell>
        </row>
        <row r="39">
          <cell r="F39">
            <v>13529360</v>
          </cell>
          <cell r="L39">
            <v>312000</v>
          </cell>
        </row>
        <row r="41">
          <cell r="D41">
            <v>50000</v>
          </cell>
        </row>
      </sheetData>
      <sheetData sheetId="2">
        <row r="19">
          <cell r="D19">
            <v>6713812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E6">
            <v>1500000</v>
          </cell>
        </row>
        <row r="7">
          <cell r="E7">
            <v>250000</v>
          </cell>
        </row>
        <row r="8">
          <cell r="E8">
            <v>200000</v>
          </cell>
        </row>
        <row r="9">
          <cell r="E9">
            <v>260000</v>
          </cell>
        </row>
        <row r="10">
          <cell r="E10">
            <v>300000</v>
          </cell>
        </row>
        <row r="11">
          <cell r="E11">
            <v>200000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S72"/>
  <sheetViews>
    <sheetView showGridLines="0" showZeros="0" zoomScaleNormal="100" workbookViewId="0">
      <selection activeCell="B12" sqref="B12"/>
    </sheetView>
  </sheetViews>
  <sheetFormatPr defaultColWidth="9.1640625" defaultRowHeight="12.75" x14ac:dyDescent="0.2"/>
  <cols>
    <col min="1" max="1" width="11.83203125" style="1" customWidth="1"/>
    <col min="2" max="2" width="47.1640625" style="1" customWidth="1"/>
    <col min="3" max="3" width="14.1640625" style="1" customWidth="1"/>
    <col min="4" max="4" width="13.6640625" style="1" customWidth="1"/>
    <col min="5" max="5" width="14.1640625" style="1" customWidth="1"/>
    <col min="6" max="6" width="13.5" style="1" customWidth="1"/>
    <col min="7" max="7" width="10.1640625" style="1" bestFit="1" customWidth="1"/>
    <col min="8" max="12" width="9.1640625" style="1"/>
    <col min="13" max="244" width="9.1640625" style="36"/>
    <col min="245" max="253" width="9.1640625" style="1"/>
    <col min="254" max="16384" width="9.1640625" style="36"/>
  </cols>
  <sheetData>
    <row r="1" spans="1:253" x14ac:dyDescent="0.2">
      <c r="D1" s="1" t="s">
        <v>151</v>
      </c>
    </row>
    <row r="2" spans="1:253" x14ac:dyDescent="0.2">
      <c r="D2" s="1" t="s">
        <v>191</v>
      </c>
    </row>
    <row r="3" spans="1:253" x14ac:dyDescent="0.2">
      <c r="D3" s="1" t="s">
        <v>207</v>
      </c>
    </row>
    <row r="4" spans="1:253" x14ac:dyDescent="0.2">
      <c r="D4" s="1" t="s">
        <v>206</v>
      </c>
    </row>
    <row r="5" spans="1:253" x14ac:dyDescent="0.2">
      <c r="D5" s="1" t="s">
        <v>210</v>
      </c>
    </row>
    <row r="6" spans="1:253" ht="12.6" customHeight="1" x14ac:dyDescent="0.2">
      <c r="A6" s="225" t="s">
        <v>209</v>
      </c>
      <c r="B6" s="226"/>
      <c r="C6" s="226"/>
      <c r="D6" s="226"/>
      <c r="E6" s="226"/>
    </row>
    <row r="7" spans="1:253" ht="10.9" customHeight="1" x14ac:dyDescent="0.2">
      <c r="B7" s="65"/>
      <c r="C7" s="65"/>
      <c r="D7" s="65"/>
      <c r="E7" s="65"/>
      <c r="F7" s="67" t="s">
        <v>76</v>
      </c>
    </row>
    <row r="8" spans="1:253" ht="25.5" customHeight="1" x14ac:dyDescent="0.2">
      <c r="A8" s="224" t="s">
        <v>0</v>
      </c>
      <c r="B8" s="224" t="s">
        <v>6</v>
      </c>
      <c r="C8" s="224" t="s">
        <v>127</v>
      </c>
      <c r="D8" s="224" t="s">
        <v>18</v>
      </c>
      <c r="E8" s="224" t="s">
        <v>19</v>
      </c>
      <c r="F8" s="224"/>
    </row>
    <row r="9" spans="1:253" ht="37.15" customHeight="1" x14ac:dyDescent="0.2">
      <c r="A9" s="224"/>
      <c r="B9" s="224"/>
      <c r="C9" s="224"/>
      <c r="D9" s="224"/>
      <c r="E9" s="55" t="s">
        <v>128</v>
      </c>
      <c r="F9" s="53" t="s">
        <v>129</v>
      </c>
    </row>
    <row r="10" spans="1:253" s="48" customFormat="1" ht="22.15" customHeight="1" x14ac:dyDescent="0.2">
      <c r="A10" s="45">
        <v>10000000</v>
      </c>
      <c r="B10" s="46" t="s">
        <v>8</v>
      </c>
      <c r="C10" s="98">
        <f>D10+E10</f>
        <v>51728223</v>
      </c>
      <c r="D10" s="99">
        <f>D11+D16+D20+D36+D14</f>
        <v>51407423</v>
      </c>
      <c r="E10" s="99">
        <f>E11+E16+E20+E36</f>
        <v>320800</v>
      </c>
      <c r="F10" s="99">
        <f>F11+F16+F20+F36</f>
        <v>0</v>
      </c>
      <c r="G10" s="47"/>
      <c r="H10" s="47"/>
      <c r="I10" s="47"/>
      <c r="J10" s="47"/>
      <c r="K10" s="47"/>
      <c r="L10" s="47"/>
      <c r="IK10" s="47"/>
      <c r="IL10" s="47"/>
      <c r="IM10" s="47"/>
      <c r="IN10" s="47"/>
      <c r="IO10" s="47"/>
      <c r="IP10" s="47"/>
      <c r="IQ10" s="47"/>
      <c r="IR10" s="47"/>
      <c r="IS10" s="47"/>
    </row>
    <row r="11" spans="1:253" s="57" customFormat="1" ht="31.5" customHeight="1" x14ac:dyDescent="0.25">
      <c r="A11" s="89">
        <v>11000000</v>
      </c>
      <c r="B11" s="90" t="s">
        <v>9</v>
      </c>
      <c r="C11" s="98">
        <f>D11+E11</f>
        <v>1380</v>
      </c>
      <c r="D11" s="99">
        <f>D12</f>
        <v>1380</v>
      </c>
      <c r="E11" s="99">
        <f>E12</f>
        <v>0</v>
      </c>
      <c r="F11" s="99">
        <f>F12</f>
        <v>0</v>
      </c>
      <c r="G11" s="56"/>
      <c r="H11" s="56"/>
      <c r="I11" s="56"/>
      <c r="J11" s="56"/>
      <c r="K11" s="56"/>
      <c r="L11" s="56"/>
      <c r="IK11" s="56"/>
      <c r="IL11" s="56"/>
      <c r="IM11" s="56"/>
      <c r="IN11" s="56"/>
      <c r="IO11" s="56"/>
      <c r="IP11" s="56"/>
      <c r="IQ11" s="56"/>
      <c r="IR11" s="56"/>
      <c r="IS11" s="56"/>
    </row>
    <row r="12" spans="1:253" s="56" customFormat="1" ht="20.25" customHeight="1" x14ac:dyDescent="0.25">
      <c r="A12" s="89">
        <v>11020000</v>
      </c>
      <c r="B12" s="90" t="s">
        <v>10</v>
      </c>
      <c r="C12" s="98">
        <f t="shared" ref="C12:C69" si="0">D12+E12</f>
        <v>1380</v>
      </c>
      <c r="D12" s="98">
        <f>D13</f>
        <v>1380</v>
      </c>
      <c r="E12" s="98"/>
      <c r="F12" s="98"/>
    </row>
    <row r="13" spans="1:253" s="57" customFormat="1" ht="26.45" customHeight="1" x14ac:dyDescent="0.25">
      <c r="A13" s="54">
        <v>11020200</v>
      </c>
      <c r="B13" s="91" t="s">
        <v>43</v>
      </c>
      <c r="C13" s="100">
        <f t="shared" si="0"/>
        <v>1380</v>
      </c>
      <c r="D13" s="194">
        <v>1380</v>
      </c>
      <c r="E13" s="101"/>
      <c r="F13" s="101"/>
      <c r="G13" s="56"/>
      <c r="H13" s="56"/>
      <c r="I13" s="56"/>
      <c r="J13" s="56"/>
      <c r="K13" s="56"/>
      <c r="L13" s="56"/>
      <c r="IK13" s="56"/>
      <c r="IL13" s="56"/>
      <c r="IM13" s="56"/>
      <c r="IN13" s="56"/>
      <c r="IO13" s="56"/>
      <c r="IP13" s="56"/>
      <c r="IQ13" s="56"/>
      <c r="IR13" s="56"/>
      <c r="IS13" s="56"/>
    </row>
    <row r="14" spans="1:253" s="57" customFormat="1" ht="26.45" customHeight="1" x14ac:dyDescent="0.25">
      <c r="A14" s="89">
        <v>13000000</v>
      </c>
      <c r="B14" s="90" t="s">
        <v>211</v>
      </c>
      <c r="C14" s="98">
        <f>D14</f>
        <v>194000</v>
      </c>
      <c r="D14" s="196">
        <f>D15</f>
        <v>194000</v>
      </c>
      <c r="E14" s="101"/>
      <c r="F14" s="101"/>
      <c r="G14" s="56"/>
      <c r="H14" s="56"/>
      <c r="I14" s="56"/>
      <c r="J14" s="56"/>
      <c r="K14" s="56"/>
      <c r="L14" s="56"/>
      <c r="IK14" s="56"/>
      <c r="IL14" s="56"/>
      <c r="IM14" s="56"/>
      <c r="IN14" s="56"/>
      <c r="IO14" s="56"/>
      <c r="IP14" s="56"/>
      <c r="IQ14" s="56"/>
      <c r="IR14" s="56"/>
      <c r="IS14" s="56"/>
    </row>
    <row r="15" spans="1:253" s="57" customFormat="1" ht="26.45" customHeight="1" x14ac:dyDescent="0.25">
      <c r="A15" s="54">
        <v>13030100</v>
      </c>
      <c r="B15" s="91" t="s">
        <v>212</v>
      </c>
      <c r="C15" s="100">
        <f t="shared" si="0"/>
        <v>194000</v>
      </c>
      <c r="D15" s="194">
        <v>194000</v>
      </c>
      <c r="E15" s="101"/>
      <c r="F15" s="101"/>
      <c r="G15" s="56"/>
      <c r="H15" s="56"/>
      <c r="I15" s="56"/>
      <c r="J15" s="56"/>
      <c r="K15" s="56"/>
      <c r="L15" s="56"/>
      <c r="IK15" s="56"/>
      <c r="IL15" s="56"/>
      <c r="IM15" s="56"/>
      <c r="IN15" s="56"/>
      <c r="IO15" s="56"/>
      <c r="IP15" s="56"/>
      <c r="IQ15" s="56"/>
      <c r="IR15" s="56"/>
      <c r="IS15" s="56"/>
    </row>
    <row r="16" spans="1:253" s="57" customFormat="1" ht="20.25" customHeight="1" x14ac:dyDescent="0.25">
      <c r="A16" s="89">
        <v>14000000</v>
      </c>
      <c r="B16" s="90" t="s">
        <v>16</v>
      </c>
      <c r="C16" s="98">
        <f t="shared" si="0"/>
        <v>8900000</v>
      </c>
      <c r="D16" s="99">
        <f>D19+D18+D17</f>
        <v>8900000</v>
      </c>
      <c r="E16" s="99">
        <f>E19</f>
        <v>0</v>
      </c>
      <c r="F16" s="99">
        <f>F19</f>
        <v>0</v>
      </c>
      <c r="G16" s="56"/>
      <c r="H16" s="56"/>
      <c r="I16" s="56"/>
      <c r="J16" s="56"/>
      <c r="K16" s="56"/>
      <c r="L16" s="56"/>
      <c r="IK16" s="56"/>
      <c r="IL16" s="56"/>
      <c r="IM16" s="56"/>
      <c r="IN16" s="56"/>
      <c r="IO16" s="56"/>
      <c r="IP16" s="56"/>
      <c r="IQ16" s="56"/>
      <c r="IR16" s="56"/>
      <c r="IS16" s="56"/>
    </row>
    <row r="17" spans="1:253" s="57" customFormat="1" ht="20.25" customHeight="1" x14ac:dyDescent="0.25">
      <c r="A17" s="54">
        <v>14021900</v>
      </c>
      <c r="B17" s="91" t="s">
        <v>95</v>
      </c>
      <c r="C17" s="100">
        <f t="shared" si="0"/>
        <v>1200000</v>
      </c>
      <c r="D17" s="101">
        <v>1200000</v>
      </c>
      <c r="E17" s="99"/>
      <c r="F17" s="99"/>
      <c r="G17" s="56"/>
      <c r="H17" s="56"/>
      <c r="I17" s="56"/>
      <c r="J17" s="56"/>
      <c r="K17" s="56"/>
      <c r="L17" s="56"/>
      <c r="IK17" s="56"/>
      <c r="IL17" s="56"/>
      <c r="IM17" s="56"/>
      <c r="IN17" s="56"/>
      <c r="IO17" s="56"/>
      <c r="IP17" s="56"/>
      <c r="IQ17" s="56"/>
      <c r="IR17" s="56"/>
      <c r="IS17" s="56"/>
    </row>
    <row r="18" spans="1:253" s="57" customFormat="1" ht="20.25" customHeight="1" x14ac:dyDescent="0.25">
      <c r="A18" s="54">
        <v>14031900</v>
      </c>
      <c r="B18" s="91" t="s">
        <v>95</v>
      </c>
      <c r="C18" s="100">
        <f t="shared" si="0"/>
        <v>5100000</v>
      </c>
      <c r="D18" s="100">
        <v>5100000</v>
      </c>
      <c r="E18" s="99"/>
      <c r="F18" s="99"/>
      <c r="G18" s="56"/>
      <c r="H18" s="56"/>
      <c r="I18" s="56"/>
      <c r="J18" s="56"/>
      <c r="K18" s="56"/>
      <c r="L18" s="56"/>
      <c r="IK18" s="56"/>
      <c r="IL18" s="56"/>
      <c r="IM18" s="56"/>
      <c r="IN18" s="56"/>
      <c r="IO18" s="56"/>
      <c r="IP18" s="56"/>
      <c r="IQ18" s="56"/>
      <c r="IR18" s="56"/>
      <c r="IS18" s="56"/>
    </row>
    <row r="19" spans="1:253" s="57" customFormat="1" ht="25.15" customHeight="1" x14ac:dyDescent="0.25">
      <c r="A19" s="54">
        <v>14040000</v>
      </c>
      <c r="B19" s="91" t="s">
        <v>44</v>
      </c>
      <c r="C19" s="100">
        <f t="shared" si="0"/>
        <v>2600000</v>
      </c>
      <c r="D19" s="101">
        <v>2600000</v>
      </c>
      <c r="E19" s="101"/>
      <c r="F19" s="101"/>
      <c r="G19" s="56"/>
      <c r="H19" s="56"/>
      <c r="I19" s="56"/>
      <c r="J19" s="56"/>
      <c r="K19" s="56"/>
      <c r="L19" s="56"/>
      <c r="IK19" s="56"/>
      <c r="IL19" s="56"/>
      <c r="IM19" s="56"/>
      <c r="IN19" s="56"/>
      <c r="IO19" s="56"/>
      <c r="IP19" s="56"/>
      <c r="IQ19" s="56"/>
      <c r="IR19" s="56"/>
      <c r="IS19" s="56"/>
    </row>
    <row r="20" spans="1:253" s="57" customFormat="1" ht="20.25" customHeight="1" x14ac:dyDescent="0.25">
      <c r="A20" s="89">
        <v>18000000</v>
      </c>
      <c r="B20" s="90" t="s">
        <v>40</v>
      </c>
      <c r="C20" s="102">
        <f t="shared" si="0"/>
        <v>42312043</v>
      </c>
      <c r="D20" s="103">
        <f>D21+D32</f>
        <v>42312043</v>
      </c>
      <c r="E20" s="103"/>
      <c r="F20" s="103"/>
      <c r="G20" s="56"/>
      <c r="H20" s="56"/>
      <c r="I20" s="56"/>
      <c r="J20" s="56"/>
      <c r="K20" s="56"/>
      <c r="L20" s="56"/>
      <c r="IK20" s="56"/>
      <c r="IL20" s="56"/>
      <c r="IM20" s="56"/>
      <c r="IN20" s="56"/>
      <c r="IO20" s="56"/>
      <c r="IP20" s="56"/>
      <c r="IQ20" s="56"/>
      <c r="IR20" s="56"/>
      <c r="IS20" s="56"/>
    </row>
    <row r="21" spans="1:253" s="57" customFormat="1" ht="20.25" customHeight="1" x14ac:dyDescent="0.25">
      <c r="A21" s="89">
        <v>18010000</v>
      </c>
      <c r="B21" s="90" t="s">
        <v>45</v>
      </c>
      <c r="C21" s="102">
        <f t="shared" si="0"/>
        <v>29266120</v>
      </c>
      <c r="D21" s="103">
        <f>D22+D23+D24+D25+D26+D27+D28+D29+D30+D31</f>
        <v>29266120</v>
      </c>
      <c r="E21" s="103"/>
      <c r="F21" s="103"/>
      <c r="G21" s="56"/>
      <c r="H21" s="56"/>
      <c r="I21" s="56"/>
      <c r="J21" s="56"/>
      <c r="K21" s="56"/>
      <c r="L21" s="56"/>
      <c r="IK21" s="56"/>
      <c r="IL21" s="56"/>
      <c r="IM21" s="56"/>
      <c r="IN21" s="56"/>
      <c r="IO21" s="56"/>
      <c r="IP21" s="56"/>
      <c r="IQ21" s="56"/>
      <c r="IR21" s="56"/>
      <c r="IS21" s="56"/>
    </row>
    <row r="22" spans="1:253" s="57" customFormat="1" ht="33.6" customHeight="1" x14ac:dyDescent="0.25">
      <c r="A22" s="54">
        <v>18010100</v>
      </c>
      <c r="B22" s="91" t="s">
        <v>46</v>
      </c>
      <c r="C22" s="100">
        <f t="shared" si="0"/>
        <v>9600</v>
      </c>
      <c r="D22" s="101">
        <v>9600</v>
      </c>
      <c r="E22" s="101"/>
      <c r="F22" s="101"/>
      <c r="G22" s="56"/>
      <c r="H22" s="56"/>
      <c r="I22" s="56"/>
      <c r="J22" s="56"/>
      <c r="K22" s="56"/>
      <c r="L22" s="56"/>
      <c r="IK22" s="56"/>
      <c r="IL22" s="56"/>
      <c r="IM22" s="56"/>
      <c r="IN22" s="56"/>
      <c r="IO22" s="56"/>
      <c r="IP22" s="56"/>
      <c r="IQ22" s="56"/>
      <c r="IR22" s="56"/>
      <c r="IS22" s="56"/>
    </row>
    <row r="23" spans="1:253" s="57" customFormat="1" ht="37.9" customHeight="1" x14ac:dyDescent="0.25">
      <c r="A23" s="54">
        <v>18010200</v>
      </c>
      <c r="B23" s="91" t="s">
        <v>47</v>
      </c>
      <c r="C23" s="100">
        <f t="shared" si="0"/>
        <v>440000</v>
      </c>
      <c r="D23" s="101">
        <v>440000</v>
      </c>
      <c r="E23" s="101"/>
      <c r="F23" s="101"/>
      <c r="G23" s="56"/>
      <c r="H23" s="56"/>
      <c r="I23" s="56"/>
      <c r="J23" s="56"/>
      <c r="K23" s="56"/>
      <c r="L23" s="56"/>
      <c r="IK23" s="56"/>
      <c r="IL23" s="56"/>
      <c r="IM23" s="56"/>
      <c r="IN23" s="56"/>
      <c r="IO23" s="56"/>
      <c r="IP23" s="56"/>
      <c r="IQ23" s="56"/>
      <c r="IR23" s="56"/>
      <c r="IS23" s="56"/>
    </row>
    <row r="24" spans="1:253" s="57" customFormat="1" ht="37.9" customHeight="1" x14ac:dyDescent="0.25">
      <c r="A24" s="54">
        <v>18010300</v>
      </c>
      <c r="B24" s="91" t="s">
        <v>48</v>
      </c>
      <c r="C24" s="100">
        <f t="shared" si="0"/>
        <v>1120000</v>
      </c>
      <c r="D24" s="101">
        <v>1120000</v>
      </c>
      <c r="E24" s="101"/>
      <c r="F24" s="101"/>
      <c r="G24" s="56"/>
      <c r="H24" s="56"/>
      <c r="I24" s="56"/>
      <c r="J24" s="56"/>
      <c r="K24" s="56"/>
      <c r="L24" s="56"/>
      <c r="IK24" s="56"/>
      <c r="IL24" s="56"/>
      <c r="IM24" s="56"/>
      <c r="IN24" s="56"/>
      <c r="IO24" s="56"/>
      <c r="IP24" s="56"/>
      <c r="IQ24" s="56"/>
      <c r="IR24" s="56"/>
      <c r="IS24" s="56"/>
    </row>
    <row r="25" spans="1:253" s="57" customFormat="1" ht="34.15" customHeight="1" x14ac:dyDescent="0.25">
      <c r="A25" s="54">
        <v>18010400</v>
      </c>
      <c r="B25" s="91" t="s">
        <v>46</v>
      </c>
      <c r="C25" s="100">
        <f t="shared" si="0"/>
        <v>850000</v>
      </c>
      <c r="D25" s="101">
        <v>850000</v>
      </c>
      <c r="E25" s="101"/>
      <c r="F25" s="101"/>
      <c r="G25" s="56"/>
      <c r="H25" s="56"/>
      <c r="I25" s="56"/>
      <c r="J25" s="56"/>
      <c r="K25" s="56"/>
      <c r="L25" s="56"/>
      <c r="IK25" s="56"/>
      <c r="IL25" s="56"/>
      <c r="IM25" s="56"/>
      <c r="IN25" s="56"/>
      <c r="IO25" s="56"/>
      <c r="IP25" s="56"/>
      <c r="IQ25" s="56"/>
      <c r="IR25" s="56"/>
      <c r="IS25" s="56"/>
    </row>
    <row r="26" spans="1:253" s="57" customFormat="1" ht="19.149999999999999" customHeight="1" x14ac:dyDescent="0.25">
      <c r="A26" s="54">
        <v>18010500</v>
      </c>
      <c r="B26" s="91" t="s">
        <v>49</v>
      </c>
      <c r="C26" s="100">
        <f t="shared" si="0"/>
        <v>18330360</v>
      </c>
      <c r="D26" s="101">
        <f>18100000+230360</f>
        <v>18330360</v>
      </c>
      <c r="E26" s="101"/>
      <c r="F26" s="101"/>
      <c r="G26" s="56"/>
      <c r="H26" s="56"/>
      <c r="I26" s="56"/>
      <c r="J26" s="56"/>
      <c r="K26" s="56"/>
      <c r="L26" s="56"/>
      <c r="IK26" s="56"/>
      <c r="IL26" s="56"/>
      <c r="IM26" s="56"/>
      <c r="IN26" s="56"/>
      <c r="IO26" s="56"/>
      <c r="IP26" s="56"/>
      <c r="IQ26" s="56"/>
      <c r="IR26" s="56"/>
      <c r="IS26" s="56"/>
    </row>
    <row r="27" spans="1:253" s="57" customFormat="1" ht="20.25" customHeight="1" x14ac:dyDescent="0.25">
      <c r="A27" s="54">
        <v>18010600</v>
      </c>
      <c r="B27" s="91" t="s">
        <v>50</v>
      </c>
      <c r="C27" s="100">
        <f t="shared" si="0"/>
        <v>6500000</v>
      </c>
      <c r="D27" s="101">
        <v>6500000</v>
      </c>
      <c r="E27" s="101"/>
      <c r="F27" s="101"/>
      <c r="G27" s="56"/>
      <c r="H27" s="56"/>
      <c r="I27" s="56"/>
      <c r="J27" s="56"/>
      <c r="K27" s="56"/>
      <c r="L27" s="56"/>
      <c r="IK27" s="56"/>
      <c r="IL27" s="56"/>
      <c r="IM27" s="56"/>
      <c r="IN27" s="56"/>
      <c r="IO27" s="56"/>
      <c r="IP27" s="56"/>
      <c r="IQ27" s="56"/>
      <c r="IR27" s="56"/>
      <c r="IS27" s="56"/>
    </row>
    <row r="28" spans="1:253" s="57" customFormat="1" ht="20.25" customHeight="1" x14ac:dyDescent="0.25">
      <c r="A28" s="54">
        <v>18010700</v>
      </c>
      <c r="B28" s="91" t="s">
        <v>51</v>
      </c>
      <c r="C28" s="100">
        <f t="shared" si="0"/>
        <v>540000</v>
      </c>
      <c r="D28" s="101">
        <v>540000</v>
      </c>
      <c r="E28" s="101"/>
      <c r="F28" s="101"/>
      <c r="G28" s="56"/>
      <c r="H28" s="56"/>
      <c r="I28" s="56"/>
      <c r="J28" s="56"/>
      <c r="K28" s="56"/>
      <c r="L28" s="56"/>
      <c r="IK28" s="56"/>
      <c r="IL28" s="56"/>
      <c r="IM28" s="56"/>
      <c r="IN28" s="56"/>
      <c r="IO28" s="56"/>
      <c r="IP28" s="56"/>
      <c r="IQ28" s="56"/>
      <c r="IR28" s="56"/>
      <c r="IS28" s="56"/>
    </row>
    <row r="29" spans="1:253" s="57" customFormat="1" ht="20.25" customHeight="1" x14ac:dyDescent="0.25">
      <c r="A29" s="54">
        <v>18010900</v>
      </c>
      <c r="B29" s="91" t="s">
        <v>52</v>
      </c>
      <c r="C29" s="100">
        <f t="shared" si="0"/>
        <v>1370000</v>
      </c>
      <c r="D29" s="101">
        <v>1370000</v>
      </c>
      <c r="E29" s="101"/>
      <c r="F29" s="101"/>
      <c r="G29" s="56"/>
      <c r="H29" s="56"/>
      <c r="I29" s="56"/>
      <c r="J29" s="56"/>
      <c r="K29" s="56"/>
      <c r="L29" s="56"/>
      <c r="IK29" s="56"/>
      <c r="IL29" s="56"/>
      <c r="IM29" s="56"/>
      <c r="IN29" s="56"/>
      <c r="IO29" s="56"/>
      <c r="IP29" s="56"/>
      <c r="IQ29" s="56"/>
      <c r="IR29" s="56"/>
      <c r="IS29" s="56"/>
    </row>
    <row r="30" spans="1:253" s="57" customFormat="1" ht="20.25" customHeight="1" x14ac:dyDescent="0.25">
      <c r="A30" s="54">
        <v>18011000</v>
      </c>
      <c r="B30" s="91" t="s">
        <v>53</v>
      </c>
      <c r="C30" s="100">
        <f t="shared" si="0"/>
        <v>19160</v>
      </c>
      <c r="D30" s="101">
        <v>19160</v>
      </c>
      <c r="E30" s="101"/>
      <c r="F30" s="101"/>
      <c r="G30" s="56"/>
      <c r="H30" s="56"/>
      <c r="I30" s="56"/>
      <c r="J30" s="56"/>
      <c r="K30" s="56"/>
      <c r="L30" s="56"/>
      <c r="IK30" s="56"/>
      <c r="IL30" s="56"/>
      <c r="IM30" s="56"/>
      <c r="IN30" s="56"/>
      <c r="IO30" s="56"/>
      <c r="IP30" s="56"/>
      <c r="IQ30" s="56"/>
      <c r="IR30" s="56"/>
      <c r="IS30" s="56"/>
    </row>
    <row r="31" spans="1:253" s="57" customFormat="1" ht="20.25" customHeight="1" x14ac:dyDescent="0.25">
      <c r="A31" s="54">
        <v>18011100</v>
      </c>
      <c r="B31" s="91" t="s">
        <v>54</v>
      </c>
      <c r="C31" s="100">
        <f t="shared" si="0"/>
        <v>87000</v>
      </c>
      <c r="D31" s="101">
        <v>87000</v>
      </c>
      <c r="E31" s="101"/>
      <c r="F31" s="101"/>
      <c r="G31" s="56"/>
      <c r="H31" s="56"/>
      <c r="I31" s="56"/>
      <c r="J31" s="56"/>
      <c r="K31" s="56"/>
      <c r="L31" s="56"/>
      <c r="IK31" s="56"/>
      <c r="IL31" s="56"/>
      <c r="IM31" s="56"/>
      <c r="IN31" s="56"/>
      <c r="IO31" s="56"/>
      <c r="IP31" s="56"/>
      <c r="IQ31" s="56"/>
      <c r="IR31" s="56"/>
      <c r="IS31" s="56"/>
    </row>
    <row r="32" spans="1:253" s="57" customFormat="1" ht="20.25" customHeight="1" x14ac:dyDescent="0.25">
      <c r="A32" s="89">
        <v>18050000</v>
      </c>
      <c r="B32" s="90" t="s">
        <v>55</v>
      </c>
      <c r="C32" s="102">
        <f t="shared" si="0"/>
        <v>13045923</v>
      </c>
      <c r="D32" s="103">
        <f>D33+D34+D35</f>
        <v>13045923</v>
      </c>
      <c r="E32" s="103">
        <f>E33+E34+E35</f>
        <v>0</v>
      </c>
      <c r="F32" s="103">
        <f>F33+F34+F35</f>
        <v>0</v>
      </c>
      <c r="G32" s="56"/>
      <c r="H32" s="56"/>
      <c r="I32" s="56"/>
      <c r="J32" s="56"/>
      <c r="K32" s="56"/>
      <c r="L32" s="56"/>
      <c r="IK32" s="56"/>
      <c r="IL32" s="56"/>
      <c r="IM32" s="56"/>
      <c r="IN32" s="56"/>
      <c r="IO32" s="56"/>
      <c r="IP32" s="56"/>
      <c r="IQ32" s="56"/>
      <c r="IR32" s="56"/>
      <c r="IS32" s="56"/>
    </row>
    <row r="33" spans="1:253" s="57" customFormat="1" ht="20.25" customHeight="1" x14ac:dyDescent="0.25">
      <c r="A33" s="54">
        <v>18050300</v>
      </c>
      <c r="B33" s="91" t="s">
        <v>56</v>
      </c>
      <c r="C33" s="100">
        <f t="shared" si="0"/>
        <v>2608000</v>
      </c>
      <c r="D33" s="101">
        <v>2608000</v>
      </c>
      <c r="E33" s="101"/>
      <c r="F33" s="101"/>
      <c r="G33" s="56"/>
      <c r="H33" s="56"/>
      <c r="I33" s="56"/>
      <c r="J33" s="56"/>
      <c r="K33" s="56"/>
      <c r="L33" s="56"/>
      <c r="IK33" s="56"/>
      <c r="IL33" s="56"/>
      <c r="IM33" s="56"/>
      <c r="IN33" s="56"/>
      <c r="IO33" s="56"/>
      <c r="IP33" s="56"/>
      <c r="IQ33" s="56"/>
      <c r="IR33" s="56"/>
      <c r="IS33" s="56"/>
    </row>
    <row r="34" spans="1:253" s="57" customFormat="1" ht="20.25" customHeight="1" x14ac:dyDescent="0.25">
      <c r="A34" s="54">
        <v>18050400</v>
      </c>
      <c r="B34" s="91" t="s">
        <v>57</v>
      </c>
      <c r="C34" s="100">
        <f t="shared" si="0"/>
        <v>9093923</v>
      </c>
      <c r="D34" s="101">
        <v>9093923</v>
      </c>
      <c r="E34" s="101"/>
      <c r="F34" s="101"/>
      <c r="G34" s="56"/>
      <c r="H34" s="56"/>
      <c r="I34" s="56"/>
      <c r="J34" s="56"/>
      <c r="K34" s="56"/>
      <c r="L34" s="56"/>
      <c r="IK34" s="56"/>
      <c r="IL34" s="56"/>
      <c r="IM34" s="56"/>
      <c r="IN34" s="56"/>
      <c r="IO34" s="56"/>
      <c r="IP34" s="56"/>
      <c r="IQ34" s="56"/>
      <c r="IR34" s="56"/>
      <c r="IS34" s="56"/>
    </row>
    <row r="35" spans="1:253" s="57" customFormat="1" ht="48.6" customHeight="1" x14ac:dyDescent="0.25">
      <c r="A35" s="54">
        <v>18050500</v>
      </c>
      <c r="B35" s="91" t="s">
        <v>58</v>
      </c>
      <c r="C35" s="100">
        <f t="shared" si="0"/>
        <v>1344000</v>
      </c>
      <c r="D35" s="101">
        <v>1344000</v>
      </c>
      <c r="E35" s="101"/>
      <c r="F35" s="101"/>
      <c r="G35" s="56"/>
      <c r="H35" s="56"/>
      <c r="I35" s="56"/>
      <c r="J35" s="56"/>
      <c r="K35" s="56"/>
      <c r="L35" s="56"/>
      <c r="IK35" s="56"/>
      <c r="IL35" s="56"/>
      <c r="IM35" s="56"/>
      <c r="IN35" s="56"/>
      <c r="IO35" s="56"/>
      <c r="IP35" s="56"/>
      <c r="IQ35" s="56"/>
      <c r="IR35" s="56"/>
      <c r="IS35" s="56"/>
    </row>
    <row r="36" spans="1:253" s="57" customFormat="1" ht="20.25" customHeight="1" x14ac:dyDescent="0.25">
      <c r="A36" s="89">
        <v>19000000</v>
      </c>
      <c r="B36" s="90" t="s">
        <v>11</v>
      </c>
      <c r="C36" s="102">
        <f t="shared" si="0"/>
        <v>320800</v>
      </c>
      <c r="D36" s="103">
        <f>D37+D38+D39</f>
        <v>0</v>
      </c>
      <c r="E36" s="103">
        <f>E37+E38+E39</f>
        <v>320800</v>
      </c>
      <c r="F36" s="103">
        <f>F37+F38+F39</f>
        <v>0</v>
      </c>
      <c r="G36" s="56"/>
      <c r="H36" s="56"/>
      <c r="I36" s="56"/>
      <c r="J36" s="56"/>
      <c r="K36" s="56"/>
      <c r="L36" s="56"/>
      <c r="IK36" s="56"/>
      <c r="IL36" s="56"/>
      <c r="IM36" s="56"/>
      <c r="IN36" s="56"/>
      <c r="IO36" s="56"/>
      <c r="IP36" s="56"/>
      <c r="IQ36" s="56"/>
      <c r="IR36" s="56"/>
      <c r="IS36" s="56"/>
    </row>
    <row r="37" spans="1:253" s="57" customFormat="1" ht="51" customHeight="1" x14ac:dyDescent="0.25">
      <c r="A37" s="54">
        <v>19010100</v>
      </c>
      <c r="B37" s="193" t="s">
        <v>205</v>
      </c>
      <c r="C37" s="100">
        <f t="shared" si="0"/>
        <v>54700</v>
      </c>
      <c r="D37" s="101"/>
      <c r="E37" s="101">
        <v>54700</v>
      </c>
      <c r="F37" s="101"/>
      <c r="G37" s="56"/>
      <c r="H37" s="56"/>
      <c r="I37" s="56"/>
      <c r="J37" s="56"/>
      <c r="K37" s="56"/>
      <c r="L37" s="56"/>
      <c r="IK37" s="56"/>
      <c r="IL37" s="56"/>
      <c r="IM37" s="56"/>
      <c r="IN37" s="56"/>
      <c r="IO37" s="56"/>
      <c r="IP37" s="56"/>
      <c r="IQ37" s="56"/>
      <c r="IR37" s="56"/>
      <c r="IS37" s="56"/>
    </row>
    <row r="38" spans="1:253" s="57" customFormat="1" ht="25.15" customHeight="1" x14ac:dyDescent="0.25">
      <c r="A38" s="54">
        <v>19010200</v>
      </c>
      <c r="B38" s="91" t="s">
        <v>59</v>
      </c>
      <c r="C38" s="100">
        <f t="shared" si="0"/>
        <v>33500</v>
      </c>
      <c r="D38" s="101"/>
      <c r="E38" s="101">
        <v>33500</v>
      </c>
      <c r="F38" s="101"/>
      <c r="G38" s="56"/>
      <c r="H38" s="56"/>
      <c r="I38" s="56"/>
      <c r="J38" s="56"/>
      <c r="K38" s="56"/>
      <c r="L38" s="56"/>
      <c r="IK38" s="56"/>
      <c r="IL38" s="56"/>
      <c r="IM38" s="56"/>
      <c r="IN38" s="56"/>
      <c r="IO38" s="56"/>
      <c r="IP38" s="56"/>
      <c r="IQ38" s="56"/>
      <c r="IR38" s="56"/>
      <c r="IS38" s="56"/>
    </row>
    <row r="39" spans="1:253" s="57" customFormat="1" ht="33.6" customHeight="1" x14ac:dyDescent="0.25">
      <c r="A39" s="54">
        <v>19010300</v>
      </c>
      <c r="B39" s="91" t="s">
        <v>60</v>
      </c>
      <c r="C39" s="100">
        <f t="shared" si="0"/>
        <v>232600</v>
      </c>
      <c r="D39" s="101"/>
      <c r="E39" s="101">
        <v>232600</v>
      </c>
      <c r="F39" s="101"/>
      <c r="G39" s="56"/>
      <c r="H39" s="56"/>
      <c r="I39" s="56"/>
      <c r="J39" s="56"/>
      <c r="K39" s="56"/>
      <c r="L39" s="56"/>
      <c r="IK39" s="56"/>
      <c r="IL39" s="56"/>
      <c r="IM39" s="56"/>
      <c r="IN39" s="56"/>
      <c r="IO39" s="56"/>
      <c r="IP39" s="56"/>
      <c r="IQ39" s="56"/>
      <c r="IR39" s="56"/>
      <c r="IS39" s="56"/>
    </row>
    <row r="40" spans="1:253" s="49" customFormat="1" ht="20.25" customHeight="1" x14ac:dyDescent="0.2">
      <c r="A40" s="45">
        <v>20000000</v>
      </c>
      <c r="B40" s="46" t="s">
        <v>12</v>
      </c>
      <c r="C40" s="98">
        <f t="shared" si="0"/>
        <v>5771142</v>
      </c>
      <c r="D40" s="104">
        <f>D41+D46+D54</f>
        <v>3089100</v>
      </c>
      <c r="E40" s="104">
        <f>E41+E46+E54</f>
        <v>2682042</v>
      </c>
      <c r="F40" s="104">
        <f>F41+F46+F54</f>
        <v>0</v>
      </c>
      <c r="G40" s="2"/>
      <c r="H40" s="2"/>
      <c r="I40" s="2"/>
      <c r="J40" s="2"/>
      <c r="K40" s="2"/>
      <c r="L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57" customFormat="1" ht="28.5" customHeight="1" x14ac:dyDescent="0.25">
      <c r="A41" s="89">
        <v>21000000</v>
      </c>
      <c r="B41" s="90" t="s">
        <v>13</v>
      </c>
      <c r="C41" s="102">
        <f t="shared" si="0"/>
        <v>218100</v>
      </c>
      <c r="D41" s="103">
        <f>D42+D43</f>
        <v>218100</v>
      </c>
      <c r="E41" s="103">
        <f>E43</f>
        <v>0</v>
      </c>
      <c r="F41" s="103">
        <f>F43</f>
        <v>0</v>
      </c>
      <c r="G41" s="56"/>
      <c r="H41" s="56"/>
      <c r="I41" s="56"/>
      <c r="J41" s="56"/>
      <c r="K41" s="56"/>
      <c r="L41" s="56"/>
      <c r="IK41" s="56"/>
      <c r="IL41" s="56"/>
      <c r="IM41" s="56"/>
      <c r="IN41" s="56"/>
      <c r="IO41" s="56"/>
      <c r="IP41" s="56"/>
      <c r="IQ41" s="56"/>
      <c r="IR41" s="56"/>
      <c r="IS41" s="56"/>
    </row>
    <row r="42" spans="1:253" s="57" customFormat="1" ht="36" customHeight="1" x14ac:dyDescent="0.25">
      <c r="A42" s="54">
        <v>21010300</v>
      </c>
      <c r="B42" s="91" t="s">
        <v>131</v>
      </c>
      <c r="C42" s="100">
        <f t="shared" si="0"/>
        <v>800</v>
      </c>
      <c r="D42" s="101">
        <v>800</v>
      </c>
      <c r="E42" s="103"/>
      <c r="F42" s="103"/>
      <c r="G42" s="56"/>
      <c r="H42" s="56"/>
      <c r="I42" s="56"/>
      <c r="J42" s="56"/>
      <c r="K42" s="56"/>
      <c r="L42" s="56"/>
      <c r="IK42" s="56"/>
      <c r="IL42" s="56"/>
      <c r="IM42" s="56"/>
      <c r="IN42" s="56"/>
      <c r="IO42" s="56"/>
      <c r="IP42" s="56"/>
      <c r="IQ42" s="56"/>
      <c r="IR42" s="56"/>
      <c r="IS42" s="56"/>
    </row>
    <row r="43" spans="1:253" s="57" customFormat="1" ht="16.899999999999999" customHeight="1" x14ac:dyDescent="0.25">
      <c r="A43" s="89">
        <v>21080000</v>
      </c>
      <c r="B43" s="90" t="s">
        <v>61</v>
      </c>
      <c r="C43" s="98">
        <f t="shared" si="0"/>
        <v>217300</v>
      </c>
      <c r="D43" s="103">
        <f>D44+D45</f>
        <v>217300</v>
      </c>
      <c r="E43" s="103">
        <f>E44+E45</f>
        <v>0</v>
      </c>
      <c r="F43" s="103">
        <f>F44+F45</f>
        <v>0</v>
      </c>
      <c r="G43" s="56"/>
      <c r="H43" s="56"/>
      <c r="I43" s="56"/>
      <c r="J43" s="56"/>
      <c r="K43" s="56"/>
      <c r="L43" s="56"/>
      <c r="IK43" s="56"/>
      <c r="IL43" s="56"/>
      <c r="IM43" s="56"/>
      <c r="IN43" s="56"/>
      <c r="IO43" s="56"/>
      <c r="IP43" s="56"/>
      <c r="IQ43" s="56"/>
      <c r="IR43" s="56"/>
      <c r="IS43" s="56"/>
    </row>
    <row r="44" spans="1:253" s="57" customFormat="1" ht="17.45" customHeight="1" x14ac:dyDescent="0.25">
      <c r="A44" s="54">
        <v>21081100</v>
      </c>
      <c r="B44" s="91" t="s">
        <v>62</v>
      </c>
      <c r="C44" s="100">
        <f t="shared" si="0"/>
        <v>66300</v>
      </c>
      <c r="D44" s="101">
        <v>66300</v>
      </c>
      <c r="E44" s="103"/>
      <c r="F44" s="103"/>
      <c r="G44" s="56"/>
      <c r="H44" s="56"/>
      <c r="I44" s="56"/>
      <c r="J44" s="56"/>
      <c r="K44" s="56"/>
      <c r="L44" s="56"/>
      <c r="IK44" s="56"/>
      <c r="IL44" s="56"/>
      <c r="IM44" s="56"/>
      <c r="IN44" s="56"/>
      <c r="IO44" s="56"/>
      <c r="IP44" s="56"/>
      <c r="IQ44" s="56"/>
      <c r="IR44" s="56"/>
      <c r="IS44" s="56"/>
    </row>
    <row r="45" spans="1:253" s="57" customFormat="1" ht="32.450000000000003" customHeight="1" x14ac:dyDescent="0.25">
      <c r="A45" s="54">
        <v>21081500</v>
      </c>
      <c r="B45" s="91" t="s">
        <v>63</v>
      </c>
      <c r="C45" s="100">
        <f t="shared" si="0"/>
        <v>151000</v>
      </c>
      <c r="D45" s="101">
        <v>151000</v>
      </c>
      <c r="E45" s="101"/>
      <c r="F45" s="101"/>
      <c r="G45" s="56"/>
      <c r="H45" s="56"/>
      <c r="I45" s="56"/>
      <c r="J45" s="56"/>
      <c r="K45" s="56"/>
      <c r="L45" s="56"/>
      <c r="IK45" s="56"/>
      <c r="IL45" s="56"/>
      <c r="IM45" s="56"/>
      <c r="IN45" s="56"/>
      <c r="IO45" s="56"/>
      <c r="IP45" s="56"/>
      <c r="IQ45" s="56"/>
      <c r="IR45" s="56"/>
      <c r="IS45" s="56"/>
    </row>
    <row r="46" spans="1:253" s="57" customFormat="1" ht="29.25" customHeight="1" x14ac:dyDescent="0.25">
      <c r="A46" s="84">
        <v>22000000</v>
      </c>
      <c r="B46" s="92" t="s">
        <v>14</v>
      </c>
      <c r="C46" s="98">
        <f t="shared" si="0"/>
        <v>2871000</v>
      </c>
      <c r="D46" s="99">
        <f>D47+D49+D51</f>
        <v>2871000</v>
      </c>
      <c r="E46" s="99"/>
      <c r="F46" s="99"/>
      <c r="G46" s="56"/>
      <c r="H46" s="56"/>
      <c r="I46" s="56"/>
      <c r="J46" s="56"/>
      <c r="K46" s="56"/>
      <c r="L46" s="56"/>
      <c r="IK46" s="56"/>
      <c r="IL46" s="56"/>
      <c r="IM46" s="56"/>
      <c r="IN46" s="56"/>
      <c r="IO46" s="56"/>
      <c r="IP46" s="56"/>
      <c r="IQ46" s="56"/>
      <c r="IR46" s="56"/>
      <c r="IS46" s="56"/>
    </row>
    <row r="47" spans="1:253" s="57" customFormat="1" ht="13.15" customHeight="1" x14ac:dyDescent="0.25">
      <c r="A47" s="89">
        <v>22010000</v>
      </c>
      <c r="B47" s="90" t="s">
        <v>64</v>
      </c>
      <c r="C47" s="102">
        <f t="shared" si="0"/>
        <v>2500000</v>
      </c>
      <c r="D47" s="103">
        <f>D48</f>
        <v>2500000</v>
      </c>
      <c r="E47" s="103"/>
      <c r="F47" s="103"/>
      <c r="G47" s="56"/>
      <c r="H47" s="56"/>
      <c r="I47" s="56"/>
      <c r="J47" s="56"/>
      <c r="K47" s="56"/>
      <c r="L47" s="56"/>
      <c r="IK47" s="56"/>
      <c r="IL47" s="56"/>
      <c r="IM47" s="56"/>
      <c r="IN47" s="56"/>
      <c r="IO47" s="56"/>
      <c r="IP47" s="56"/>
      <c r="IQ47" s="56"/>
      <c r="IR47" s="56"/>
      <c r="IS47" s="56"/>
    </row>
    <row r="48" spans="1:253" s="57" customFormat="1" ht="16.149999999999999" customHeight="1" x14ac:dyDescent="0.25">
      <c r="A48" s="54">
        <v>22012500</v>
      </c>
      <c r="B48" s="91" t="s">
        <v>65</v>
      </c>
      <c r="C48" s="100">
        <f t="shared" si="0"/>
        <v>2500000</v>
      </c>
      <c r="D48" s="101">
        <v>2500000</v>
      </c>
      <c r="E48" s="101"/>
      <c r="F48" s="101"/>
      <c r="G48" s="56"/>
      <c r="H48" s="56"/>
      <c r="I48" s="56"/>
      <c r="J48" s="56"/>
      <c r="K48" s="56"/>
      <c r="L48" s="56"/>
      <c r="IK48" s="56"/>
      <c r="IL48" s="56"/>
      <c r="IM48" s="56"/>
      <c r="IN48" s="56"/>
      <c r="IO48" s="56"/>
      <c r="IP48" s="56"/>
      <c r="IQ48" s="56"/>
      <c r="IR48" s="56"/>
      <c r="IS48" s="56"/>
    </row>
    <row r="49" spans="1:253" s="57" customFormat="1" ht="27.6" customHeight="1" x14ac:dyDescent="0.25">
      <c r="A49" s="89">
        <v>22080000</v>
      </c>
      <c r="B49" s="94" t="s">
        <v>66</v>
      </c>
      <c r="C49" s="98">
        <f t="shared" si="0"/>
        <v>190000</v>
      </c>
      <c r="D49" s="99">
        <f>D50</f>
        <v>190000</v>
      </c>
      <c r="E49" s="101"/>
      <c r="F49" s="101"/>
      <c r="G49" s="56"/>
      <c r="H49" s="56"/>
      <c r="I49" s="56"/>
      <c r="J49" s="56"/>
      <c r="K49" s="56"/>
      <c r="L49" s="56"/>
      <c r="IK49" s="56"/>
      <c r="IL49" s="56"/>
      <c r="IM49" s="56"/>
      <c r="IN49" s="56"/>
      <c r="IO49" s="56"/>
      <c r="IP49" s="56"/>
      <c r="IQ49" s="56"/>
      <c r="IR49" s="56"/>
      <c r="IS49" s="56"/>
    </row>
    <row r="50" spans="1:253" s="57" customFormat="1" ht="36" customHeight="1" x14ac:dyDescent="0.25">
      <c r="A50" s="54">
        <v>22080400</v>
      </c>
      <c r="B50" s="91" t="s">
        <v>67</v>
      </c>
      <c r="C50" s="100">
        <f t="shared" si="0"/>
        <v>190000</v>
      </c>
      <c r="D50" s="101">
        <v>190000</v>
      </c>
      <c r="E50" s="101"/>
      <c r="F50" s="101"/>
      <c r="G50" s="56"/>
      <c r="H50" s="56"/>
      <c r="I50" s="56"/>
      <c r="J50" s="56"/>
      <c r="K50" s="56"/>
      <c r="L50" s="56"/>
      <c r="IK50" s="56"/>
      <c r="IL50" s="56"/>
      <c r="IM50" s="56"/>
      <c r="IN50" s="56"/>
      <c r="IO50" s="56"/>
      <c r="IP50" s="56"/>
      <c r="IQ50" s="56"/>
      <c r="IR50" s="56"/>
      <c r="IS50" s="56"/>
    </row>
    <row r="51" spans="1:253" s="57" customFormat="1" ht="16.149999999999999" customHeight="1" x14ac:dyDescent="0.25">
      <c r="A51" s="89">
        <v>22090000</v>
      </c>
      <c r="B51" s="94" t="s">
        <v>68</v>
      </c>
      <c r="C51" s="102">
        <f t="shared" si="0"/>
        <v>181000</v>
      </c>
      <c r="D51" s="103">
        <f>D52+D53</f>
        <v>181000</v>
      </c>
      <c r="E51" s="103"/>
      <c r="F51" s="103"/>
      <c r="G51" s="56"/>
      <c r="H51" s="56"/>
      <c r="I51" s="56"/>
      <c r="J51" s="56"/>
      <c r="K51" s="56"/>
      <c r="L51" s="56"/>
      <c r="IK51" s="56"/>
      <c r="IL51" s="56"/>
      <c r="IM51" s="56"/>
      <c r="IN51" s="56"/>
      <c r="IO51" s="56"/>
      <c r="IP51" s="56"/>
      <c r="IQ51" s="56"/>
      <c r="IR51" s="56"/>
      <c r="IS51" s="56"/>
    </row>
    <row r="52" spans="1:253" s="57" customFormat="1" ht="34.15" customHeight="1" x14ac:dyDescent="0.25">
      <c r="A52" s="54">
        <v>22090100</v>
      </c>
      <c r="B52" s="91" t="s">
        <v>69</v>
      </c>
      <c r="C52" s="100">
        <f t="shared" si="0"/>
        <v>91000</v>
      </c>
      <c r="D52" s="101">
        <v>91000</v>
      </c>
      <c r="E52" s="101"/>
      <c r="F52" s="101"/>
      <c r="G52" s="56"/>
      <c r="H52" s="56"/>
      <c r="I52" s="56"/>
      <c r="J52" s="56"/>
      <c r="K52" s="56"/>
      <c r="L52" s="56"/>
      <c r="IK52" s="56"/>
      <c r="IL52" s="56"/>
      <c r="IM52" s="56"/>
      <c r="IN52" s="56"/>
      <c r="IO52" s="56"/>
      <c r="IP52" s="56"/>
      <c r="IQ52" s="56"/>
      <c r="IR52" s="56"/>
      <c r="IS52" s="56"/>
    </row>
    <row r="53" spans="1:253" s="57" customFormat="1" ht="36.6" customHeight="1" x14ac:dyDescent="0.25">
      <c r="A53" s="54">
        <v>22090400</v>
      </c>
      <c r="B53" s="91" t="s">
        <v>70</v>
      </c>
      <c r="C53" s="100">
        <f t="shared" si="0"/>
        <v>90000</v>
      </c>
      <c r="D53" s="101">
        <v>90000</v>
      </c>
      <c r="E53" s="101"/>
      <c r="F53" s="101"/>
      <c r="G53" s="56"/>
      <c r="H53" s="56"/>
      <c r="I53" s="56"/>
      <c r="J53" s="56"/>
      <c r="K53" s="56"/>
      <c r="L53" s="56"/>
      <c r="IK53" s="56"/>
      <c r="IL53" s="56"/>
      <c r="IM53" s="56"/>
      <c r="IN53" s="56"/>
      <c r="IO53" s="56"/>
      <c r="IP53" s="56"/>
      <c r="IQ53" s="56"/>
      <c r="IR53" s="56"/>
      <c r="IS53" s="56"/>
    </row>
    <row r="54" spans="1:253" s="57" customFormat="1" ht="16.899999999999999" customHeight="1" x14ac:dyDescent="0.25">
      <c r="A54" s="84">
        <v>25000000</v>
      </c>
      <c r="B54" s="92" t="s">
        <v>33</v>
      </c>
      <c r="C54" s="98">
        <f t="shared" si="0"/>
        <v>2682042</v>
      </c>
      <c r="D54" s="98">
        <f>D55+D56+D57</f>
        <v>0</v>
      </c>
      <c r="E54" s="98">
        <f>E55</f>
        <v>2682042</v>
      </c>
      <c r="F54" s="100">
        <f>F55+F56+F57</f>
        <v>0</v>
      </c>
      <c r="G54" s="56"/>
      <c r="H54" s="56"/>
      <c r="I54" s="56"/>
      <c r="J54" s="56"/>
      <c r="K54" s="56"/>
      <c r="L54" s="56"/>
      <c r="IK54" s="56"/>
      <c r="IL54" s="56"/>
      <c r="IM54" s="56"/>
      <c r="IN54" s="56"/>
      <c r="IO54" s="56"/>
      <c r="IP54" s="56"/>
      <c r="IQ54" s="56"/>
      <c r="IR54" s="56"/>
      <c r="IS54" s="56"/>
    </row>
    <row r="55" spans="1:253" s="57" customFormat="1" ht="24.6" customHeight="1" x14ac:dyDescent="0.25">
      <c r="A55" s="93">
        <v>25010000</v>
      </c>
      <c r="B55" s="95" t="s">
        <v>71</v>
      </c>
      <c r="C55" s="100">
        <f t="shared" si="0"/>
        <v>2682042</v>
      </c>
      <c r="D55" s="100"/>
      <c r="E55" s="100">
        <f>E56+E57</f>
        <v>2682042</v>
      </c>
      <c r="F55" s="100"/>
      <c r="G55" s="56"/>
      <c r="H55" s="56"/>
      <c r="I55" s="56"/>
      <c r="J55" s="56"/>
      <c r="K55" s="56"/>
      <c r="L55" s="56"/>
      <c r="IK55" s="56"/>
      <c r="IL55" s="56"/>
      <c r="IM55" s="56"/>
      <c r="IN55" s="56"/>
      <c r="IO55" s="56"/>
      <c r="IP55" s="56"/>
      <c r="IQ55" s="56"/>
      <c r="IR55" s="56"/>
      <c r="IS55" s="56"/>
    </row>
    <row r="56" spans="1:253" s="57" customFormat="1" ht="24.6" customHeight="1" x14ac:dyDescent="0.25">
      <c r="A56" s="54">
        <v>25010100</v>
      </c>
      <c r="B56" s="95" t="s">
        <v>72</v>
      </c>
      <c r="C56" s="100">
        <f t="shared" si="0"/>
        <v>2664042</v>
      </c>
      <c r="D56" s="100"/>
      <c r="E56" s="100">
        <f>2650042+14000</f>
        <v>2664042</v>
      </c>
      <c r="F56" s="100"/>
      <c r="G56" s="56"/>
      <c r="H56" s="56"/>
      <c r="I56" s="56"/>
      <c r="J56" s="56"/>
      <c r="K56" s="56"/>
      <c r="L56" s="56"/>
      <c r="IK56" s="56"/>
      <c r="IL56" s="56"/>
      <c r="IM56" s="56"/>
      <c r="IN56" s="56"/>
      <c r="IO56" s="56"/>
      <c r="IP56" s="56"/>
      <c r="IQ56" s="56"/>
      <c r="IR56" s="56"/>
      <c r="IS56" s="56"/>
    </row>
    <row r="57" spans="1:253" s="57" customFormat="1" ht="13.9" customHeight="1" x14ac:dyDescent="0.25">
      <c r="A57" s="54">
        <v>25010300</v>
      </c>
      <c r="B57" s="96" t="s">
        <v>73</v>
      </c>
      <c r="C57" s="100">
        <f t="shared" si="0"/>
        <v>18000</v>
      </c>
      <c r="D57" s="100"/>
      <c r="E57" s="100">
        <v>18000</v>
      </c>
      <c r="F57" s="100"/>
      <c r="G57" s="56"/>
      <c r="H57" s="56"/>
      <c r="I57" s="56"/>
      <c r="J57" s="56"/>
      <c r="K57" s="56"/>
      <c r="L57" s="56"/>
      <c r="IK57" s="56"/>
      <c r="IL57" s="56"/>
      <c r="IM57" s="56"/>
      <c r="IN57" s="56"/>
      <c r="IO57" s="56"/>
      <c r="IP57" s="56"/>
      <c r="IQ57" s="56"/>
      <c r="IR57" s="56"/>
      <c r="IS57" s="56"/>
    </row>
    <row r="58" spans="1:253" s="49" customFormat="1" ht="15.6" customHeight="1" x14ac:dyDescent="0.2">
      <c r="A58" s="45">
        <v>30000000</v>
      </c>
      <c r="B58" s="46" t="s">
        <v>17</v>
      </c>
      <c r="C58" s="98">
        <f t="shared" si="0"/>
        <v>0</v>
      </c>
      <c r="D58" s="146">
        <f>D59</f>
        <v>0</v>
      </c>
      <c r="E58" s="146">
        <f>E59</f>
        <v>0</v>
      </c>
      <c r="F58" s="146">
        <f>F59</f>
        <v>0</v>
      </c>
      <c r="G58" s="2"/>
      <c r="H58" s="2"/>
      <c r="I58" s="2"/>
      <c r="J58" s="2"/>
      <c r="K58" s="2"/>
      <c r="L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57" customFormat="1" ht="21.6" customHeight="1" x14ac:dyDescent="0.25">
      <c r="A59" s="89">
        <v>33000000</v>
      </c>
      <c r="B59" s="94" t="s">
        <v>34</v>
      </c>
      <c r="C59" s="102">
        <f t="shared" si="0"/>
        <v>0</v>
      </c>
      <c r="D59" s="103"/>
      <c r="E59" s="106">
        <f>F59</f>
        <v>0</v>
      </c>
      <c r="F59" s="103">
        <f>F60</f>
        <v>0</v>
      </c>
      <c r="G59" s="56"/>
      <c r="H59" s="56"/>
      <c r="I59" s="56"/>
      <c r="J59" s="56"/>
      <c r="K59" s="56"/>
      <c r="L59" s="56"/>
      <c r="IK59" s="56"/>
      <c r="IL59" s="56"/>
      <c r="IM59" s="56"/>
      <c r="IN59" s="56"/>
      <c r="IO59" s="56"/>
      <c r="IP59" s="56"/>
      <c r="IQ59" s="56"/>
      <c r="IR59" s="56"/>
      <c r="IS59" s="56"/>
    </row>
    <row r="60" spans="1:253" s="57" customFormat="1" ht="15" customHeight="1" x14ac:dyDescent="0.25">
      <c r="A60" s="89">
        <v>33010000</v>
      </c>
      <c r="B60" s="97" t="s">
        <v>74</v>
      </c>
      <c r="C60" s="102"/>
      <c r="D60" s="103"/>
      <c r="E60" s="106">
        <f>F60</f>
        <v>0</v>
      </c>
      <c r="F60" s="103">
        <f>F61</f>
        <v>0</v>
      </c>
      <c r="G60" s="56"/>
      <c r="H60" s="56"/>
      <c r="I60" s="56"/>
      <c r="J60" s="56"/>
      <c r="K60" s="56"/>
      <c r="L60" s="56"/>
      <c r="IK60" s="56"/>
      <c r="IL60" s="56"/>
      <c r="IM60" s="56"/>
      <c r="IN60" s="56"/>
      <c r="IO60" s="56"/>
      <c r="IP60" s="56"/>
      <c r="IQ60" s="56"/>
      <c r="IR60" s="56"/>
      <c r="IS60" s="56"/>
    </row>
    <row r="61" spans="1:253" s="57" customFormat="1" ht="46.9" customHeight="1" x14ac:dyDescent="0.25">
      <c r="A61" s="54">
        <v>33010100</v>
      </c>
      <c r="B61" s="95" t="s">
        <v>75</v>
      </c>
      <c r="C61" s="100">
        <f t="shared" si="0"/>
        <v>0</v>
      </c>
      <c r="D61" s="101"/>
      <c r="E61" s="105">
        <v>0</v>
      </c>
      <c r="F61" s="101">
        <v>0</v>
      </c>
      <c r="G61" s="56"/>
      <c r="H61" s="56"/>
      <c r="I61" s="56"/>
      <c r="J61" s="56"/>
      <c r="K61" s="56"/>
      <c r="L61" s="56"/>
      <c r="IK61" s="56"/>
      <c r="IL61" s="56"/>
      <c r="IM61" s="56"/>
      <c r="IN61" s="56"/>
      <c r="IO61" s="56"/>
      <c r="IP61" s="56"/>
      <c r="IQ61" s="56"/>
      <c r="IR61" s="56"/>
      <c r="IS61" s="56"/>
    </row>
    <row r="62" spans="1:253" s="57" customFormat="1" ht="21.6" customHeight="1" x14ac:dyDescent="0.25">
      <c r="A62" s="54"/>
      <c r="B62" s="164" t="s">
        <v>150</v>
      </c>
      <c r="C62" s="98">
        <f>D62+E62</f>
        <v>57499365</v>
      </c>
      <c r="D62" s="99">
        <f>D10+D40+D58</f>
        <v>54496523</v>
      </c>
      <c r="E62" s="99">
        <f>E10+E40+E58</f>
        <v>3002842</v>
      </c>
      <c r="F62" s="99">
        <f>F10+F40+F58</f>
        <v>0</v>
      </c>
      <c r="G62" s="56"/>
      <c r="H62" s="56"/>
      <c r="I62" s="56"/>
      <c r="J62" s="56"/>
      <c r="K62" s="56"/>
      <c r="L62" s="56"/>
      <c r="IK62" s="56"/>
      <c r="IL62" s="56"/>
      <c r="IM62" s="56"/>
      <c r="IN62" s="56"/>
      <c r="IO62" s="56"/>
      <c r="IP62" s="56"/>
      <c r="IQ62" s="56"/>
      <c r="IR62" s="56"/>
      <c r="IS62" s="56"/>
    </row>
    <row r="63" spans="1:253" s="51" customFormat="1" ht="20.25" customHeight="1" x14ac:dyDescent="0.2">
      <c r="A63" s="45">
        <v>40000000</v>
      </c>
      <c r="B63" s="46" t="s">
        <v>7</v>
      </c>
      <c r="C63" s="98">
        <f t="shared" si="0"/>
        <v>35860400</v>
      </c>
      <c r="D63" s="107">
        <f>D64</f>
        <v>35860400</v>
      </c>
      <c r="E63" s="107">
        <f t="shared" ref="E63:F65" si="1">E64</f>
        <v>0</v>
      </c>
      <c r="F63" s="107">
        <f t="shared" si="1"/>
        <v>0</v>
      </c>
      <c r="G63" s="50"/>
      <c r="H63" s="50"/>
      <c r="I63" s="50"/>
      <c r="J63" s="50"/>
      <c r="K63" s="50"/>
      <c r="L63" s="50"/>
      <c r="IK63" s="50"/>
      <c r="IL63" s="50"/>
      <c r="IM63" s="50"/>
      <c r="IN63" s="50"/>
      <c r="IO63" s="50"/>
      <c r="IP63" s="50"/>
      <c r="IQ63" s="50"/>
      <c r="IR63" s="50"/>
      <c r="IS63" s="50"/>
    </row>
    <row r="64" spans="1:253" s="57" customFormat="1" ht="20.25" customHeight="1" x14ac:dyDescent="0.25">
      <c r="A64" s="84">
        <v>41000000</v>
      </c>
      <c r="B64" s="92" t="s">
        <v>35</v>
      </c>
      <c r="C64" s="98">
        <f t="shared" si="0"/>
        <v>35860400</v>
      </c>
      <c r="D64" s="99">
        <f>D65+D67</f>
        <v>35860400</v>
      </c>
      <c r="E64" s="99">
        <f>E65+E67</f>
        <v>0</v>
      </c>
      <c r="F64" s="99">
        <f>F65+F67</f>
        <v>0</v>
      </c>
      <c r="G64" s="56"/>
      <c r="H64" s="56"/>
      <c r="I64" s="56"/>
      <c r="J64" s="56"/>
      <c r="K64" s="56"/>
      <c r="L64" s="56"/>
      <c r="IK64" s="56"/>
      <c r="IL64" s="56"/>
      <c r="IM64" s="56"/>
      <c r="IN64" s="56"/>
      <c r="IO64" s="56"/>
      <c r="IP64" s="56"/>
      <c r="IQ64" s="56"/>
      <c r="IR64" s="56"/>
      <c r="IS64" s="56"/>
    </row>
    <row r="65" spans="1:253" s="57" customFormat="1" ht="27.6" customHeight="1" x14ac:dyDescent="0.25">
      <c r="A65" s="89">
        <v>41040000</v>
      </c>
      <c r="B65" s="90" t="s">
        <v>120</v>
      </c>
      <c r="C65" s="102">
        <f t="shared" si="0"/>
        <v>35860400</v>
      </c>
      <c r="D65" s="102">
        <f>D66</f>
        <v>35860400</v>
      </c>
      <c r="E65" s="102">
        <f t="shared" si="1"/>
        <v>0</v>
      </c>
      <c r="F65" s="102">
        <f t="shared" si="1"/>
        <v>0</v>
      </c>
      <c r="G65" s="56"/>
      <c r="H65" s="56"/>
      <c r="I65" s="56"/>
      <c r="J65" s="56"/>
      <c r="K65" s="56"/>
      <c r="L65" s="56"/>
      <c r="IK65" s="56"/>
      <c r="IL65" s="56"/>
      <c r="IM65" s="56"/>
      <c r="IN65" s="56"/>
      <c r="IO65" s="56"/>
      <c r="IP65" s="56"/>
      <c r="IQ65" s="56"/>
      <c r="IR65" s="56"/>
      <c r="IS65" s="56"/>
    </row>
    <row r="66" spans="1:253" s="57" customFormat="1" ht="27" customHeight="1" x14ac:dyDescent="0.25">
      <c r="A66" s="54">
        <v>41040400</v>
      </c>
      <c r="B66" s="125" t="s">
        <v>117</v>
      </c>
      <c r="C66" s="100">
        <f t="shared" si="0"/>
        <v>35860400</v>
      </c>
      <c r="D66" s="100">
        <f>33672000+2188400</f>
        <v>35860400</v>
      </c>
      <c r="E66" s="100"/>
      <c r="F66" s="100"/>
      <c r="G66" s="56"/>
      <c r="H66" s="56"/>
      <c r="I66" s="56"/>
      <c r="J66" s="56"/>
      <c r="K66" s="56"/>
      <c r="L66" s="56"/>
      <c r="IK66" s="56"/>
      <c r="IL66" s="56"/>
      <c r="IM66" s="56"/>
      <c r="IN66" s="56"/>
      <c r="IO66" s="56"/>
      <c r="IP66" s="56"/>
      <c r="IQ66" s="56"/>
      <c r="IR66" s="56"/>
      <c r="IS66" s="56"/>
    </row>
    <row r="67" spans="1:253" s="57" customFormat="1" ht="31.9" customHeight="1" x14ac:dyDescent="0.25">
      <c r="A67" s="126">
        <v>41050000</v>
      </c>
      <c r="B67" s="141" t="s">
        <v>119</v>
      </c>
      <c r="C67" s="127">
        <f t="shared" si="0"/>
        <v>0</v>
      </c>
      <c r="D67" s="127">
        <f>D68</f>
        <v>0</v>
      </c>
      <c r="E67" s="100">
        <f>E68</f>
        <v>0</v>
      </c>
      <c r="F67" s="100">
        <f>F68</f>
        <v>0</v>
      </c>
      <c r="G67" s="195"/>
      <c r="H67" s="56"/>
      <c r="I67" s="56"/>
      <c r="J67" s="56"/>
      <c r="K67" s="56"/>
      <c r="L67" s="56"/>
      <c r="IK67" s="56"/>
      <c r="IL67" s="56"/>
      <c r="IM67" s="56"/>
      <c r="IN67" s="56"/>
      <c r="IO67" s="56"/>
      <c r="IP67" s="56"/>
      <c r="IQ67" s="56"/>
      <c r="IR67" s="56"/>
      <c r="IS67" s="56"/>
    </row>
    <row r="68" spans="1:253" s="57" customFormat="1" ht="20.25" customHeight="1" x14ac:dyDescent="0.25">
      <c r="A68" s="128">
        <v>41053900</v>
      </c>
      <c r="B68" s="140" t="s">
        <v>118</v>
      </c>
      <c r="C68" s="129">
        <f t="shared" si="0"/>
        <v>0</v>
      </c>
      <c r="D68" s="129"/>
      <c r="E68" s="100"/>
      <c r="F68" s="100"/>
      <c r="G68" s="56"/>
      <c r="H68" s="56"/>
      <c r="I68" s="56"/>
      <c r="J68" s="56"/>
      <c r="K68" s="56"/>
      <c r="L68" s="56"/>
      <c r="IK68" s="56"/>
      <c r="IL68" s="56"/>
      <c r="IM68" s="56"/>
      <c r="IN68" s="56"/>
      <c r="IO68" s="56"/>
      <c r="IP68" s="56"/>
      <c r="IQ68" s="56"/>
      <c r="IR68" s="56"/>
      <c r="IS68" s="56"/>
    </row>
    <row r="69" spans="1:253" s="49" customFormat="1" ht="27.75" customHeight="1" x14ac:dyDescent="0.2">
      <c r="A69" s="52"/>
      <c r="B69" s="165" t="s">
        <v>130</v>
      </c>
      <c r="C69" s="98">
        <f t="shared" si="0"/>
        <v>93359765</v>
      </c>
      <c r="D69" s="104">
        <f>D62+D63</f>
        <v>90356923</v>
      </c>
      <c r="E69" s="104">
        <f>E62+E63</f>
        <v>3002842</v>
      </c>
      <c r="F69" s="104">
        <f>F62+F63</f>
        <v>0</v>
      </c>
      <c r="G69" s="2"/>
      <c r="H69" s="2"/>
      <c r="I69" s="2"/>
      <c r="J69" s="2"/>
      <c r="K69" s="2"/>
      <c r="L69" s="2"/>
      <c r="IK69" s="2"/>
      <c r="IL69" s="2"/>
      <c r="IM69" s="2"/>
      <c r="IN69" s="2"/>
      <c r="IO69" s="2"/>
      <c r="IP69" s="2"/>
      <c r="IQ69" s="2"/>
      <c r="IR69" s="2"/>
      <c r="IS69" s="2"/>
    </row>
    <row r="71" spans="1:253" ht="33.6" customHeight="1" x14ac:dyDescent="0.2">
      <c r="B71" s="168" t="s">
        <v>187</v>
      </c>
      <c r="C71" s="168"/>
      <c r="D71" s="168"/>
      <c r="E71" s="223" t="s">
        <v>178</v>
      </c>
      <c r="F71" s="223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</row>
    <row r="72" spans="1:253" ht="33.6" customHeight="1" x14ac:dyDescent="0.2"/>
  </sheetData>
  <mergeCells count="7">
    <mergeCell ref="E71:F71"/>
    <mergeCell ref="B8:B9"/>
    <mergeCell ref="A6:E6"/>
    <mergeCell ref="C8:C9"/>
    <mergeCell ref="D8:D9"/>
    <mergeCell ref="E8:F8"/>
    <mergeCell ref="A8:A9"/>
  </mergeCells>
  <phoneticPr fontId="2" type="noConversion"/>
  <printOptions horizontalCentered="1"/>
  <pageMargins left="1.03" right="0.39370078740157483" top="0.64" bottom="0.44" header="0.51181102362204722" footer="0.23"/>
  <pageSetup paperSize="9" scale="85" fitToHeight="0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showZeros="0" workbookViewId="0">
      <selection activeCell="D3" sqref="D3"/>
    </sheetView>
  </sheetViews>
  <sheetFormatPr defaultColWidth="9.1640625" defaultRowHeight="12.75" customHeight="1" x14ac:dyDescent="0.2"/>
  <cols>
    <col min="1" max="1" width="9.5" style="1" customWidth="1"/>
    <col min="2" max="2" width="46.33203125" style="1" customWidth="1"/>
    <col min="3" max="3" width="13" style="1" customWidth="1"/>
    <col min="4" max="4" width="14.5" style="1" customWidth="1"/>
    <col min="5" max="5" width="14.33203125" style="1" customWidth="1"/>
    <col min="6" max="6" width="14.1640625" style="1" customWidth="1"/>
    <col min="7" max="12" width="9.1640625" style="1" customWidth="1"/>
    <col min="13" max="16384" width="9.1640625" style="3"/>
  </cols>
  <sheetData>
    <row r="1" spans="1:12" s="41" customFormat="1" ht="12.75" customHeight="1" x14ac:dyDescent="0.25">
      <c r="A1" s="40"/>
      <c r="B1" s="40"/>
      <c r="C1" s="40"/>
      <c r="D1" s="1" t="s">
        <v>152</v>
      </c>
      <c r="E1" s="40"/>
      <c r="F1" s="40"/>
      <c r="G1" s="40"/>
      <c r="H1" s="40"/>
      <c r="I1" s="40"/>
      <c r="J1" s="40"/>
      <c r="K1" s="40"/>
      <c r="L1" s="40"/>
    </row>
    <row r="2" spans="1:12" ht="12.75" customHeight="1" x14ac:dyDescent="0.2">
      <c r="D2" s="1" t="s">
        <v>248</v>
      </c>
    </row>
    <row r="3" spans="1:12" ht="12.75" customHeight="1" x14ac:dyDescent="0.2">
      <c r="D3" s="1" t="s">
        <v>207</v>
      </c>
    </row>
    <row r="4" spans="1:12" ht="12.75" customHeight="1" x14ac:dyDescent="0.2">
      <c r="D4" s="1" t="s">
        <v>206</v>
      </c>
    </row>
    <row r="5" spans="1:12" ht="12.75" customHeight="1" x14ac:dyDescent="0.2">
      <c r="D5" s="1" t="s">
        <v>231</v>
      </c>
    </row>
    <row r="6" spans="1:12" ht="36" customHeight="1" x14ac:dyDescent="0.2">
      <c r="A6" s="227" t="s">
        <v>214</v>
      </c>
      <c r="B6" s="227"/>
      <c r="C6" s="227"/>
      <c r="D6" s="227"/>
      <c r="E6" s="227"/>
      <c r="F6" s="227"/>
    </row>
    <row r="7" spans="1:12" ht="12.75" customHeight="1" x14ac:dyDescent="0.2">
      <c r="A7" s="228"/>
      <c r="B7" s="228"/>
      <c r="C7" s="228"/>
      <c r="D7" s="228"/>
      <c r="E7" s="228"/>
      <c r="F7" s="67" t="s">
        <v>76</v>
      </c>
    </row>
    <row r="8" spans="1:12" s="30" customFormat="1" ht="24.75" customHeight="1" x14ac:dyDescent="0.2">
      <c r="A8" s="224" t="s">
        <v>0</v>
      </c>
      <c r="B8" s="224" t="s">
        <v>1</v>
      </c>
      <c r="C8" s="224" t="s">
        <v>21</v>
      </c>
      <c r="D8" s="224" t="s">
        <v>18</v>
      </c>
      <c r="E8" s="224" t="s">
        <v>19</v>
      </c>
      <c r="F8" s="224"/>
      <c r="G8" s="29"/>
      <c r="H8" s="29"/>
      <c r="I8" s="29"/>
      <c r="J8" s="29"/>
      <c r="K8" s="29"/>
      <c r="L8" s="29"/>
    </row>
    <row r="9" spans="1:12" s="30" customFormat="1" ht="38.25" customHeight="1" x14ac:dyDescent="0.2">
      <c r="A9" s="224"/>
      <c r="B9" s="224"/>
      <c r="C9" s="224"/>
      <c r="D9" s="224"/>
      <c r="E9" s="55" t="s">
        <v>21</v>
      </c>
      <c r="F9" s="53" t="s">
        <v>32</v>
      </c>
      <c r="G9" s="29"/>
      <c r="H9" s="29"/>
      <c r="I9" s="29"/>
      <c r="J9" s="29"/>
      <c r="K9" s="29"/>
      <c r="L9" s="29"/>
    </row>
    <row r="10" spans="1:12" s="31" customFormat="1" ht="26.25" customHeight="1" x14ac:dyDescent="0.2">
      <c r="A10" s="58">
        <v>200000</v>
      </c>
      <c r="B10" s="59" t="s">
        <v>2</v>
      </c>
      <c r="C10" s="144">
        <f>D10+E10</f>
        <v>0</v>
      </c>
      <c r="D10" s="113">
        <f>D11</f>
        <v>-27645360</v>
      </c>
      <c r="E10" s="113">
        <f>E11</f>
        <v>27645360</v>
      </c>
      <c r="F10" s="113">
        <f>F11</f>
        <v>27645360</v>
      </c>
      <c r="G10" s="1"/>
      <c r="H10" s="1"/>
      <c r="I10" s="1"/>
      <c r="J10" s="1"/>
      <c r="K10" s="1"/>
      <c r="L10" s="1"/>
    </row>
    <row r="11" spans="1:12" s="33" customFormat="1" ht="30" customHeight="1" x14ac:dyDescent="0.2">
      <c r="A11" s="60">
        <v>208000</v>
      </c>
      <c r="B11" s="66" t="s">
        <v>87</v>
      </c>
      <c r="C11" s="144">
        <f>D11+E11</f>
        <v>0</v>
      </c>
      <c r="D11" s="114">
        <f>D12-D13+D14</f>
        <v>-27645360</v>
      </c>
      <c r="E11" s="114">
        <f>E12+E14</f>
        <v>27645360</v>
      </c>
      <c r="F11" s="114">
        <f>F12+F14</f>
        <v>27645360</v>
      </c>
      <c r="G11" s="32"/>
      <c r="H11" s="32"/>
      <c r="I11" s="32"/>
      <c r="J11" s="32"/>
      <c r="K11" s="32"/>
      <c r="L11" s="32"/>
    </row>
    <row r="12" spans="1:12" s="35" customFormat="1" ht="20.25" customHeight="1" x14ac:dyDescent="0.2">
      <c r="A12" s="61">
        <v>208100</v>
      </c>
      <c r="B12" s="62" t="s">
        <v>5</v>
      </c>
      <c r="C12" s="144">
        <f>D12+E12</f>
        <v>0</v>
      </c>
      <c r="D12" s="142"/>
      <c r="E12" s="115"/>
      <c r="F12" s="116"/>
      <c r="G12" s="34"/>
      <c r="H12" s="34"/>
      <c r="I12" s="34"/>
      <c r="J12" s="34"/>
      <c r="K12" s="34"/>
      <c r="L12" s="34"/>
    </row>
    <row r="13" spans="1:12" s="35" customFormat="1" ht="20.25" customHeight="1" x14ac:dyDescent="0.2">
      <c r="A13" s="63">
        <v>208200</v>
      </c>
      <c r="B13" s="64" t="s">
        <v>88</v>
      </c>
      <c r="C13" s="117">
        <f>D13+E13</f>
        <v>0</v>
      </c>
      <c r="D13" s="118"/>
      <c r="E13" s="118"/>
      <c r="F13" s="116"/>
      <c r="G13" s="34"/>
      <c r="H13" s="34"/>
      <c r="I13" s="34"/>
      <c r="J13" s="34"/>
      <c r="K13" s="34"/>
      <c r="L13" s="34"/>
    </row>
    <row r="14" spans="1:12" s="35" customFormat="1" ht="27.6" customHeight="1" x14ac:dyDescent="0.2">
      <c r="A14" s="63">
        <v>208400</v>
      </c>
      <c r="B14" s="64" t="s">
        <v>89</v>
      </c>
      <c r="C14" s="144" t="s">
        <v>15</v>
      </c>
      <c r="D14" s="118">
        <v>-27645360</v>
      </c>
      <c r="E14" s="118">
        <v>27645360</v>
      </c>
      <c r="F14" s="118">
        <v>27645360</v>
      </c>
      <c r="G14" s="34"/>
      <c r="H14" s="34"/>
      <c r="I14" s="34"/>
      <c r="J14" s="34"/>
      <c r="K14" s="34"/>
      <c r="L14" s="34"/>
    </row>
    <row r="15" spans="1:12" s="35" customFormat="1" ht="30.6" customHeight="1" x14ac:dyDescent="0.2">
      <c r="A15" s="61"/>
      <c r="B15" s="66" t="s">
        <v>90</v>
      </c>
      <c r="C15" s="144">
        <f>D15+E15</f>
        <v>0</v>
      </c>
      <c r="D15" s="115">
        <f>D10</f>
        <v>-27645360</v>
      </c>
      <c r="E15" s="115">
        <f>E10</f>
        <v>27645360</v>
      </c>
      <c r="F15" s="115">
        <f>F10</f>
        <v>27645360</v>
      </c>
      <c r="G15" s="34"/>
      <c r="H15" s="34"/>
      <c r="I15" s="34"/>
      <c r="J15" s="34"/>
      <c r="K15" s="34"/>
      <c r="L15" s="34"/>
    </row>
    <row r="16" spans="1:12" s="33" customFormat="1" ht="22.15" customHeight="1" x14ac:dyDescent="0.2">
      <c r="A16" s="60">
        <v>600000</v>
      </c>
      <c r="B16" s="66" t="s">
        <v>3</v>
      </c>
      <c r="C16" s="144">
        <f>D16+E16</f>
        <v>0</v>
      </c>
      <c r="D16" s="114">
        <f>D10</f>
        <v>-27645360</v>
      </c>
      <c r="E16" s="114">
        <f>E10</f>
        <v>27645360</v>
      </c>
      <c r="F16" s="114">
        <f>F10</f>
        <v>27645360</v>
      </c>
      <c r="G16" s="32"/>
      <c r="H16" s="32"/>
      <c r="I16" s="32"/>
      <c r="J16" s="32"/>
      <c r="K16" s="32"/>
      <c r="L16" s="32"/>
    </row>
    <row r="17" spans="1:17" s="35" customFormat="1" ht="18.75" customHeight="1" x14ac:dyDescent="0.2">
      <c r="A17" s="61">
        <v>602000</v>
      </c>
      <c r="B17" s="62" t="s">
        <v>4</v>
      </c>
      <c r="C17" s="144">
        <f>D17+E17</f>
        <v>0</v>
      </c>
      <c r="D17" s="115">
        <f>D10</f>
        <v>-27645360</v>
      </c>
      <c r="E17" s="115">
        <f>E10</f>
        <v>27645360</v>
      </c>
      <c r="F17" s="115">
        <f>F10</f>
        <v>27645360</v>
      </c>
      <c r="G17" s="34"/>
      <c r="H17" s="34"/>
      <c r="I17" s="34"/>
      <c r="J17" s="34"/>
      <c r="K17" s="34"/>
      <c r="L17" s="34"/>
    </row>
    <row r="18" spans="1:17" s="35" customFormat="1" ht="18.75" customHeight="1" x14ac:dyDescent="0.2">
      <c r="A18" s="63">
        <v>602100</v>
      </c>
      <c r="B18" s="64" t="s">
        <v>5</v>
      </c>
      <c r="C18" s="144">
        <f>D18+E18</f>
        <v>0</v>
      </c>
      <c r="D18" s="143">
        <f>D12</f>
        <v>0</v>
      </c>
      <c r="E18" s="118">
        <f>E12</f>
        <v>0</v>
      </c>
      <c r="F18" s="118">
        <f>F12</f>
        <v>0</v>
      </c>
      <c r="G18" s="34"/>
      <c r="H18" s="34"/>
      <c r="I18" s="34"/>
      <c r="J18" s="34"/>
      <c r="K18" s="34"/>
      <c r="L18" s="34"/>
    </row>
    <row r="19" spans="1:17" s="35" customFormat="1" ht="18.75" customHeight="1" x14ac:dyDescent="0.2">
      <c r="A19" s="63">
        <v>602200</v>
      </c>
      <c r="B19" s="64" t="s">
        <v>88</v>
      </c>
      <c r="C19" s="117">
        <f>D19+E19</f>
        <v>0</v>
      </c>
      <c r="D19" s="118">
        <f>D13</f>
        <v>0</v>
      </c>
      <c r="E19" s="118">
        <v>0</v>
      </c>
      <c r="F19" s="116"/>
      <c r="G19" s="34"/>
      <c r="H19" s="34"/>
      <c r="I19" s="34"/>
      <c r="J19" s="34"/>
      <c r="K19" s="34"/>
      <c r="L19" s="34"/>
    </row>
    <row r="20" spans="1:17" s="35" customFormat="1" ht="35.450000000000003" customHeight="1" x14ac:dyDescent="0.2">
      <c r="A20" s="63">
        <v>602400</v>
      </c>
      <c r="B20" s="64" t="s">
        <v>89</v>
      </c>
      <c r="C20" s="144" t="s">
        <v>15</v>
      </c>
      <c r="D20" s="118">
        <f>D14</f>
        <v>-27645360</v>
      </c>
      <c r="E20" s="118">
        <f>E14</f>
        <v>27645360</v>
      </c>
      <c r="F20" s="118">
        <f>F14</f>
        <v>27645360</v>
      </c>
      <c r="G20" s="34"/>
      <c r="H20" s="34"/>
      <c r="I20" s="34"/>
      <c r="J20" s="34"/>
      <c r="K20" s="34"/>
      <c r="L20" s="34"/>
    </row>
    <row r="21" spans="1:17" ht="31.15" customHeight="1" x14ac:dyDescent="0.2">
      <c r="A21" s="63"/>
      <c r="B21" s="66" t="s">
        <v>91</v>
      </c>
      <c r="C21" s="144">
        <f>D21+E21</f>
        <v>0</v>
      </c>
      <c r="D21" s="119">
        <f>D10</f>
        <v>-27645360</v>
      </c>
      <c r="E21" s="119">
        <f>E10</f>
        <v>27645360</v>
      </c>
      <c r="F21" s="119">
        <f>F10</f>
        <v>27645360</v>
      </c>
    </row>
    <row r="22" spans="1:17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7" ht="56.25" x14ac:dyDescent="0.2">
      <c r="B23" s="168" t="s">
        <v>188</v>
      </c>
      <c r="C23" s="168"/>
      <c r="D23" s="168"/>
      <c r="E23" s="223" t="s">
        <v>178</v>
      </c>
      <c r="F23" s="223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</row>
  </sheetData>
  <mergeCells count="8">
    <mergeCell ref="E23:F23"/>
    <mergeCell ref="A6:F6"/>
    <mergeCell ref="A7:E7"/>
    <mergeCell ref="A8:A9"/>
    <mergeCell ref="B8:B9"/>
    <mergeCell ref="C8:C9"/>
    <mergeCell ref="D8:D9"/>
    <mergeCell ref="E8:F8"/>
  </mergeCells>
  <phoneticPr fontId="73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86" fitToHeight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showZeros="0" zoomScale="75" zoomScaleNormal="75" zoomScaleSheetLayoutView="90" workbookViewId="0">
      <selection activeCell="M3" sqref="M3"/>
    </sheetView>
  </sheetViews>
  <sheetFormatPr defaultColWidth="9.1640625" defaultRowHeight="12.75" x14ac:dyDescent="0.2"/>
  <cols>
    <col min="1" max="1" width="8.83203125" style="5" customWidth="1"/>
    <col min="2" max="2" width="8.6640625" style="71" customWidth="1"/>
    <col min="3" max="3" width="7.5" style="71" customWidth="1"/>
    <col min="4" max="4" width="48.83203125" style="5" customWidth="1"/>
    <col min="5" max="5" width="10.6640625" style="5" customWidth="1"/>
    <col min="6" max="6" width="11.5" style="5" customWidth="1"/>
    <col min="7" max="7" width="12.6640625" style="5" customWidth="1"/>
    <col min="8" max="8" width="10.83203125" style="5" customWidth="1"/>
    <col min="9" max="9" width="9.33203125" style="5" customWidth="1"/>
    <col min="10" max="10" width="10.6640625" style="5" customWidth="1"/>
    <col min="11" max="11" width="11.83203125" style="5" customWidth="1"/>
    <col min="12" max="12" width="5.83203125" style="5" customWidth="1"/>
    <col min="13" max="13" width="8.1640625" style="5" customWidth="1"/>
    <col min="14" max="14" width="11.1640625" style="5" customWidth="1"/>
    <col min="15" max="15" width="10.33203125" style="5" customWidth="1"/>
    <col min="16" max="16" width="10.6640625" style="5" customWidth="1"/>
    <col min="17" max="16384" width="9.1640625" style="4"/>
  </cols>
  <sheetData>
    <row r="1" spans="1:17" x14ac:dyDescent="0.2">
      <c r="M1" s="1" t="s">
        <v>153</v>
      </c>
    </row>
    <row r="2" spans="1:17" x14ac:dyDescent="0.2">
      <c r="M2" s="1" t="s">
        <v>248</v>
      </c>
    </row>
    <row r="3" spans="1:17" x14ac:dyDescent="0.2">
      <c r="M3" s="1" t="s">
        <v>207</v>
      </c>
    </row>
    <row r="4" spans="1:17" x14ac:dyDescent="0.2">
      <c r="M4" s="1" t="s">
        <v>206</v>
      </c>
    </row>
    <row r="5" spans="1:17" s="38" customFormat="1" ht="15" customHeight="1" x14ac:dyDescent="0.25">
      <c r="A5" s="37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" t="s">
        <v>215</v>
      </c>
      <c r="N5" s="166"/>
      <c r="O5" s="166"/>
      <c r="P5" s="166"/>
    </row>
    <row r="6" spans="1:17" ht="27" customHeight="1" x14ac:dyDescent="0.2">
      <c r="A6" s="1"/>
      <c r="B6" s="242" t="s">
        <v>213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</row>
    <row r="7" spans="1:17" ht="10.15" customHeight="1" x14ac:dyDescent="0.3">
      <c r="B7" s="72"/>
      <c r="C7" s="72"/>
      <c r="D7" s="6"/>
      <c r="E7" s="6"/>
      <c r="F7" s="6"/>
      <c r="G7" s="9"/>
      <c r="H7" s="6"/>
      <c r="I7" s="6"/>
      <c r="J7" s="7"/>
      <c r="K7" s="8"/>
      <c r="L7" s="8"/>
      <c r="M7" s="8"/>
      <c r="N7" s="8"/>
      <c r="O7" s="8"/>
      <c r="P7" s="67" t="s">
        <v>86</v>
      </c>
    </row>
    <row r="8" spans="1:17" s="87" customFormat="1" ht="21.75" customHeight="1" x14ac:dyDescent="0.2">
      <c r="A8" s="235" t="s">
        <v>143</v>
      </c>
      <c r="B8" s="231" t="s">
        <v>41</v>
      </c>
      <c r="C8" s="234" t="s">
        <v>42</v>
      </c>
      <c r="D8" s="241" t="s">
        <v>132</v>
      </c>
      <c r="E8" s="238" t="s">
        <v>18</v>
      </c>
      <c r="F8" s="238"/>
      <c r="G8" s="238"/>
      <c r="H8" s="238"/>
      <c r="I8" s="238"/>
      <c r="J8" s="238" t="s">
        <v>19</v>
      </c>
      <c r="K8" s="238"/>
      <c r="L8" s="238"/>
      <c r="M8" s="238"/>
      <c r="N8" s="238"/>
      <c r="O8" s="238"/>
      <c r="P8" s="238" t="s">
        <v>20</v>
      </c>
    </row>
    <row r="9" spans="1:17" s="87" customFormat="1" ht="16.5" customHeight="1" x14ac:dyDescent="0.2">
      <c r="A9" s="236"/>
      <c r="B9" s="232"/>
      <c r="C9" s="234"/>
      <c r="D9" s="230"/>
      <c r="E9" s="230" t="s">
        <v>21</v>
      </c>
      <c r="F9" s="240" t="s">
        <v>22</v>
      </c>
      <c r="G9" s="230" t="s">
        <v>23</v>
      </c>
      <c r="H9" s="230"/>
      <c r="I9" s="240" t="s">
        <v>24</v>
      </c>
      <c r="J9" s="230" t="s">
        <v>21</v>
      </c>
      <c r="K9" s="240" t="s">
        <v>22</v>
      </c>
      <c r="L9" s="230" t="s">
        <v>23</v>
      </c>
      <c r="M9" s="230"/>
      <c r="N9" s="240" t="s">
        <v>24</v>
      </c>
      <c r="O9" s="88" t="s">
        <v>23</v>
      </c>
      <c r="P9" s="238"/>
    </row>
    <row r="10" spans="1:17" s="87" customFormat="1" ht="20.25" customHeight="1" x14ac:dyDescent="0.2">
      <c r="A10" s="236"/>
      <c r="B10" s="232"/>
      <c r="C10" s="234"/>
      <c r="D10" s="230"/>
      <c r="E10" s="230"/>
      <c r="F10" s="240"/>
      <c r="G10" s="230" t="s">
        <v>25</v>
      </c>
      <c r="H10" s="230" t="s">
        <v>26</v>
      </c>
      <c r="I10" s="240"/>
      <c r="J10" s="230"/>
      <c r="K10" s="240"/>
      <c r="L10" s="230" t="s">
        <v>25</v>
      </c>
      <c r="M10" s="244" t="s">
        <v>26</v>
      </c>
      <c r="N10" s="240"/>
      <c r="O10" s="241" t="s">
        <v>36</v>
      </c>
      <c r="P10" s="238"/>
    </row>
    <row r="11" spans="1:17" s="87" customFormat="1" ht="25.15" customHeight="1" x14ac:dyDescent="0.2">
      <c r="A11" s="237"/>
      <c r="B11" s="233"/>
      <c r="C11" s="234"/>
      <c r="D11" s="230"/>
      <c r="E11" s="230"/>
      <c r="F11" s="240"/>
      <c r="G11" s="230"/>
      <c r="H11" s="230"/>
      <c r="I11" s="240"/>
      <c r="J11" s="230"/>
      <c r="K11" s="240"/>
      <c r="L11" s="230"/>
      <c r="M11" s="244"/>
      <c r="N11" s="240"/>
      <c r="O11" s="241"/>
      <c r="P11" s="238"/>
    </row>
    <row r="12" spans="1:17" ht="27" customHeight="1" x14ac:dyDescent="0.2">
      <c r="A12" s="162" t="s">
        <v>181</v>
      </c>
      <c r="B12" s="133"/>
      <c r="C12" s="111"/>
      <c r="D12" s="131" t="s">
        <v>157</v>
      </c>
      <c r="E12" s="122">
        <f>F12</f>
        <v>62711563</v>
      </c>
      <c r="F12" s="122">
        <f>F14+F15+F18+F23+F27+F29+F34+F37+F39+F32</f>
        <v>62711563</v>
      </c>
      <c r="G12" s="122">
        <f>G14+G15+G18+G23+G27+G29+G34+G37+G39+G32</f>
        <v>32300720</v>
      </c>
      <c r="H12" s="122">
        <f>H14+H15+H18+H23+H27+H29+H34+H37+H39+H32</f>
        <v>13004677</v>
      </c>
      <c r="I12" s="122">
        <f t="shared" ref="I12:O12" si="0">I14+I15+I18+I23+I27+I29+I34+I37+I39</f>
        <v>0</v>
      </c>
      <c r="J12" s="122">
        <f t="shared" si="0"/>
        <v>30648202</v>
      </c>
      <c r="K12" s="122">
        <f t="shared" si="0"/>
        <v>3002842</v>
      </c>
      <c r="L12" s="122">
        <f t="shared" si="0"/>
        <v>0</v>
      </c>
      <c r="M12" s="122">
        <f t="shared" si="0"/>
        <v>0</v>
      </c>
      <c r="N12" s="122">
        <f t="shared" si="0"/>
        <v>27645360</v>
      </c>
      <c r="O12" s="122">
        <f t="shared" si="0"/>
        <v>27645360</v>
      </c>
      <c r="P12" s="122">
        <f>P14+P15+P18+P23+P27+P29+P34+P37+P39+P32</f>
        <v>93359765</v>
      </c>
      <c r="Q12" s="170"/>
    </row>
    <row r="13" spans="1:17" s="87" customFormat="1" ht="27" customHeight="1" x14ac:dyDescent="0.2">
      <c r="A13" s="150" t="s">
        <v>156</v>
      </c>
      <c r="B13" s="133"/>
      <c r="C13" s="111"/>
      <c r="D13" s="131" t="s">
        <v>157</v>
      </c>
      <c r="E13" s="120">
        <f>E12</f>
        <v>62711563</v>
      </c>
      <c r="F13" s="120">
        <f>F12</f>
        <v>62711563</v>
      </c>
      <c r="G13" s="120">
        <f t="shared" ref="G13:P13" si="1">G12</f>
        <v>32300720</v>
      </c>
      <c r="H13" s="120">
        <f t="shared" si="1"/>
        <v>13004677</v>
      </c>
      <c r="I13" s="120">
        <f t="shared" si="1"/>
        <v>0</v>
      </c>
      <c r="J13" s="120">
        <f t="shared" si="1"/>
        <v>30648202</v>
      </c>
      <c r="K13" s="120">
        <f t="shared" si="1"/>
        <v>3002842</v>
      </c>
      <c r="L13" s="120">
        <f t="shared" si="1"/>
        <v>0</v>
      </c>
      <c r="M13" s="120">
        <f t="shared" si="1"/>
        <v>0</v>
      </c>
      <c r="N13" s="120">
        <f t="shared" si="1"/>
        <v>27645360</v>
      </c>
      <c r="O13" s="120">
        <f t="shared" si="1"/>
        <v>27645360</v>
      </c>
      <c r="P13" s="120">
        <f t="shared" si="1"/>
        <v>93359765</v>
      </c>
      <c r="Q13" s="108"/>
    </row>
    <row r="14" spans="1:17" ht="70.150000000000006" customHeight="1" x14ac:dyDescent="0.2">
      <c r="A14" s="171" t="s">
        <v>158</v>
      </c>
      <c r="B14" s="130" t="s">
        <v>97</v>
      </c>
      <c r="C14" s="130" t="s">
        <v>27</v>
      </c>
      <c r="D14" s="131" t="s">
        <v>98</v>
      </c>
      <c r="E14" s="132">
        <f>F14</f>
        <v>13001586</v>
      </c>
      <c r="F14" s="132">
        <f>[1]загальний!$D$5</f>
        <v>13001586</v>
      </c>
      <c r="G14" s="132">
        <f>[1]загальний!$D$8</f>
        <v>9850154</v>
      </c>
      <c r="H14" s="132">
        <f>[1]кошт!$D$19</f>
        <v>6713812</v>
      </c>
      <c r="I14" s="122"/>
      <c r="J14" s="132">
        <f>[1]спецфонд!$D$5</f>
        <v>50000</v>
      </c>
      <c r="K14" s="132">
        <f>L14+M14</f>
        <v>0</v>
      </c>
      <c r="L14" s="132"/>
      <c r="M14" s="132"/>
      <c r="N14" s="132">
        <f>[1]спецфонд!$D$41</f>
        <v>50000</v>
      </c>
      <c r="O14" s="132">
        <v>50000</v>
      </c>
      <c r="P14" s="132">
        <f t="shared" ref="P14:P40" si="2">E14+J14</f>
        <v>13051586</v>
      </c>
      <c r="Q14" s="170"/>
    </row>
    <row r="15" spans="1:17" s="87" customFormat="1" ht="27" customHeight="1" x14ac:dyDescent="0.2">
      <c r="A15" s="169" t="s">
        <v>159</v>
      </c>
      <c r="B15" s="130" t="s">
        <v>100</v>
      </c>
      <c r="C15" s="130"/>
      <c r="D15" s="131" t="s">
        <v>101</v>
      </c>
      <c r="E15" s="132">
        <f>E16+E17</f>
        <v>33708430</v>
      </c>
      <c r="F15" s="132">
        <f>F16+F17</f>
        <v>33708430</v>
      </c>
      <c r="G15" s="132">
        <f>G16+G17</f>
        <v>20642127</v>
      </c>
      <c r="H15" s="132">
        <f>H16+H17</f>
        <v>3585977</v>
      </c>
      <c r="I15" s="122"/>
      <c r="J15" s="122">
        <f>K15+N15</f>
        <v>16179402</v>
      </c>
      <c r="K15" s="132">
        <f>K16+K17</f>
        <v>2650042</v>
      </c>
      <c r="L15" s="132"/>
      <c r="M15" s="132"/>
      <c r="N15" s="132">
        <f>O15</f>
        <v>13529360</v>
      </c>
      <c r="O15" s="132">
        <f>O16+O17</f>
        <v>13529360</v>
      </c>
      <c r="P15" s="132">
        <f t="shared" si="2"/>
        <v>49887832</v>
      </c>
      <c r="Q15" s="108"/>
    </row>
    <row r="16" spans="1:17" s="87" customFormat="1" ht="27" customHeight="1" x14ac:dyDescent="0.2">
      <c r="A16" s="150" t="s">
        <v>160</v>
      </c>
      <c r="B16" s="133">
        <v>1010</v>
      </c>
      <c r="C16" s="111" t="s">
        <v>77</v>
      </c>
      <c r="D16" s="134" t="s">
        <v>99</v>
      </c>
      <c r="E16" s="120">
        <f>F16</f>
        <v>33672000</v>
      </c>
      <c r="F16" s="120">
        <f>[1]загальний!$F$5</f>
        <v>33672000</v>
      </c>
      <c r="G16" s="120">
        <f>[1]загальний!$F$9</f>
        <v>20642127</v>
      </c>
      <c r="H16" s="120">
        <f>[1]загальний!$F$19</f>
        <v>3585977</v>
      </c>
      <c r="I16" s="122"/>
      <c r="J16" s="122">
        <f>K16+N16</f>
        <v>16179402</v>
      </c>
      <c r="K16" s="122">
        <f>[1]спецфонд!$F$12</f>
        <v>2650042</v>
      </c>
      <c r="L16" s="120"/>
      <c r="M16" s="120"/>
      <c r="N16" s="122">
        <f>[1]спецфонд!$F$39</f>
        <v>13529360</v>
      </c>
      <c r="O16" s="122">
        <f>[1]спецфонд!$F$39</f>
        <v>13529360</v>
      </c>
      <c r="P16" s="132">
        <f t="shared" si="2"/>
        <v>49851402</v>
      </c>
      <c r="Q16" s="108"/>
    </row>
    <row r="17" spans="1:17" s="87" customFormat="1" ht="27" customHeight="1" x14ac:dyDescent="0.2">
      <c r="A17" s="150" t="s">
        <v>161</v>
      </c>
      <c r="B17" s="133">
        <v>1140</v>
      </c>
      <c r="C17" s="111" t="s">
        <v>102</v>
      </c>
      <c r="D17" s="134" t="s">
        <v>103</v>
      </c>
      <c r="E17" s="120">
        <f>F17</f>
        <v>36430</v>
      </c>
      <c r="F17" s="120">
        <f>[1]загальний!$G$5</f>
        <v>36430</v>
      </c>
      <c r="G17" s="120"/>
      <c r="H17" s="120"/>
      <c r="I17" s="122"/>
      <c r="J17" s="122"/>
      <c r="K17" s="122"/>
      <c r="L17" s="120"/>
      <c r="M17" s="120"/>
      <c r="N17" s="122"/>
      <c r="O17" s="122"/>
      <c r="P17" s="132">
        <f t="shared" si="2"/>
        <v>36430</v>
      </c>
      <c r="Q17" s="108"/>
    </row>
    <row r="18" spans="1:17" s="87" customFormat="1" ht="27" customHeight="1" x14ac:dyDescent="0.2">
      <c r="A18" s="150" t="s">
        <v>162</v>
      </c>
      <c r="B18" s="135">
        <v>3000</v>
      </c>
      <c r="C18" s="111"/>
      <c r="D18" s="131" t="s">
        <v>78</v>
      </c>
      <c r="E18" s="122">
        <f>SUM(E19:E22)</f>
        <v>774717</v>
      </c>
      <c r="F18" s="122">
        <f>SUM(F19:F22)</f>
        <v>774717</v>
      </c>
      <c r="G18" s="122">
        <f>SUM(G19:G22)</f>
        <v>85014</v>
      </c>
      <c r="H18" s="122">
        <f t="shared" ref="H18:O18" si="3">H19+H21+H22</f>
        <v>0</v>
      </c>
      <c r="I18" s="122">
        <f t="shared" si="3"/>
        <v>0</v>
      </c>
      <c r="J18" s="122">
        <f t="shared" si="3"/>
        <v>0</v>
      </c>
      <c r="K18" s="122">
        <f t="shared" si="3"/>
        <v>0</v>
      </c>
      <c r="L18" s="122">
        <f t="shared" si="3"/>
        <v>0</v>
      </c>
      <c r="M18" s="122">
        <f t="shared" si="3"/>
        <v>0</v>
      </c>
      <c r="N18" s="122">
        <f t="shared" si="3"/>
        <v>0</v>
      </c>
      <c r="O18" s="122">
        <f t="shared" si="3"/>
        <v>0</v>
      </c>
      <c r="P18" s="132">
        <f>E18+J18</f>
        <v>774717</v>
      </c>
      <c r="Q18" s="108"/>
    </row>
    <row r="19" spans="1:17" s="87" customFormat="1" ht="27" customHeight="1" x14ac:dyDescent="0.2">
      <c r="A19" s="150" t="s">
        <v>179</v>
      </c>
      <c r="B19" s="133">
        <v>3090</v>
      </c>
      <c r="C19" s="111" t="s">
        <v>180</v>
      </c>
      <c r="D19" s="136" t="s">
        <v>192</v>
      </c>
      <c r="E19" s="120">
        <f>F19</f>
        <v>30000</v>
      </c>
      <c r="F19" s="120">
        <f>[1]загальний!$H$5</f>
        <v>30000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32">
        <f t="shared" si="2"/>
        <v>30000</v>
      </c>
      <c r="Q19" s="108"/>
    </row>
    <row r="20" spans="1:17" s="87" customFormat="1" ht="27" customHeight="1" x14ac:dyDescent="0.2">
      <c r="A20" s="150" t="s">
        <v>216</v>
      </c>
      <c r="B20" s="133">
        <v>3140</v>
      </c>
      <c r="C20" s="111" t="s">
        <v>218</v>
      </c>
      <c r="D20" s="136" t="s">
        <v>217</v>
      </c>
      <c r="E20" s="120">
        <f>F20</f>
        <v>410000</v>
      </c>
      <c r="F20" s="120">
        <f>[1]загальний!$I$5</f>
        <v>410000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32">
        <f t="shared" si="2"/>
        <v>410000</v>
      </c>
      <c r="Q20" s="108"/>
    </row>
    <row r="21" spans="1:17" s="87" customFormat="1" ht="27" customHeight="1" x14ac:dyDescent="0.2">
      <c r="A21" s="150" t="s">
        <v>163</v>
      </c>
      <c r="B21" s="133">
        <v>3210</v>
      </c>
      <c r="C21" s="111" t="s">
        <v>93</v>
      </c>
      <c r="D21" s="136" t="s">
        <v>94</v>
      </c>
      <c r="E21" s="120">
        <f>F21</f>
        <v>103717</v>
      </c>
      <c r="F21" s="120">
        <f>[1]загальний!$J$5</f>
        <v>103717</v>
      </c>
      <c r="G21" s="120">
        <f>[1]загальний!$J$9</f>
        <v>85014</v>
      </c>
      <c r="H21" s="120"/>
      <c r="I21" s="122"/>
      <c r="J21" s="122"/>
      <c r="K21" s="122"/>
      <c r="L21" s="120"/>
      <c r="M21" s="120"/>
      <c r="N21" s="122"/>
      <c r="O21" s="120"/>
      <c r="P21" s="132">
        <f t="shared" si="2"/>
        <v>103717</v>
      </c>
      <c r="Q21" s="108"/>
    </row>
    <row r="22" spans="1:17" s="87" customFormat="1" ht="27" customHeight="1" x14ac:dyDescent="0.2">
      <c r="A22" s="150" t="s">
        <v>164</v>
      </c>
      <c r="B22" s="133">
        <v>3242</v>
      </c>
      <c r="C22" s="111" t="s">
        <v>79</v>
      </c>
      <c r="D22" s="136" t="s">
        <v>121</v>
      </c>
      <c r="E22" s="120">
        <f>F22</f>
        <v>231000</v>
      </c>
      <c r="F22" s="120">
        <f>[1]загальний!$K$5</f>
        <v>231000</v>
      </c>
      <c r="G22" s="122"/>
      <c r="H22" s="122"/>
      <c r="I22" s="122"/>
      <c r="J22" s="122">
        <f>K22+N22</f>
        <v>0</v>
      </c>
      <c r="K22" s="122">
        <f>L22+M22</f>
        <v>0</v>
      </c>
      <c r="L22" s="122"/>
      <c r="M22" s="122"/>
      <c r="N22" s="122">
        <f>O22</f>
        <v>0</v>
      </c>
      <c r="O22" s="122"/>
      <c r="P22" s="132">
        <f t="shared" si="2"/>
        <v>231000</v>
      </c>
      <c r="Q22" s="108"/>
    </row>
    <row r="23" spans="1:17" s="87" customFormat="1" ht="27" customHeight="1" x14ac:dyDescent="0.2">
      <c r="A23" s="150" t="s">
        <v>165</v>
      </c>
      <c r="B23" s="135">
        <v>4000</v>
      </c>
      <c r="C23" s="130"/>
      <c r="D23" s="131" t="s">
        <v>80</v>
      </c>
      <c r="E23" s="122">
        <f>E24+E25+E26</f>
        <v>3112737</v>
      </c>
      <c r="F23" s="122">
        <f>F24+F25+F26</f>
        <v>3112737</v>
      </c>
      <c r="G23" s="122">
        <f>G24+G25+G26</f>
        <v>1398489</v>
      </c>
      <c r="H23" s="122">
        <f>H24+H25+H26</f>
        <v>189806</v>
      </c>
      <c r="I23" s="122"/>
      <c r="J23" s="122">
        <f>J24+J25+J26</f>
        <v>344000</v>
      </c>
      <c r="K23" s="122">
        <f>K24+K26</f>
        <v>32000</v>
      </c>
      <c r="L23" s="122">
        <f>L24+L26</f>
        <v>0</v>
      </c>
      <c r="M23" s="122">
        <f>M24+M26</f>
        <v>0</v>
      </c>
      <c r="N23" s="122">
        <f>N24+N26</f>
        <v>312000</v>
      </c>
      <c r="O23" s="122">
        <f>O24+O26</f>
        <v>312000</v>
      </c>
      <c r="P23" s="132">
        <f t="shared" si="2"/>
        <v>3456737</v>
      </c>
      <c r="Q23" s="108"/>
    </row>
    <row r="24" spans="1:17" s="87" customFormat="1" ht="27" customHeight="1" x14ac:dyDescent="0.2">
      <c r="A24" s="150" t="s">
        <v>166</v>
      </c>
      <c r="B24" s="133">
        <v>4060</v>
      </c>
      <c r="C24" s="111" t="s">
        <v>81</v>
      </c>
      <c r="D24" s="137" t="s">
        <v>114</v>
      </c>
      <c r="E24" s="120">
        <f>F24</f>
        <v>2289006</v>
      </c>
      <c r="F24" s="120">
        <f>[1]загальний!$L$5</f>
        <v>2289006</v>
      </c>
      <c r="G24" s="120">
        <f>[1]загальний!$L$9</f>
        <v>1313301</v>
      </c>
      <c r="H24" s="120">
        <f>[1]загальний!$L$19</f>
        <v>180004</v>
      </c>
      <c r="I24" s="122"/>
      <c r="J24" s="122">
        <f>K24+N24</f>
        <v>344000</v>
      </c>
      <c r="K24" s="122">
        <f>[1]спецфонд!$L$6</f>
        <v>32000</v>
      </c>
      <c r="L24" s="122"/>
      <c r="M24" s="122"/>
      <c r="N24" s="122">
        <f>O24</f>
        <v>312000</v>
      </c>
      <c r="O24" s="122">
        <f>[1]спецфонд!$L$39</f>
        <v>312000</v>
      </c>
      <c r="P24" s="132">
        <f t="shared" si="2"/>
        <v>2633006</v>
      </c>
      <c r="Q24" s="108"/>
    </row>
    <row r="25" spans="1:17" s="87" customFormat="1" ht="27" customHeight="1" x14ac:dyDescent="0.2">
      <c r="A25" s="150" t="s">
        <v>167</v>
      </c>
      <c r="B25" s="133">
        <v>4081</v>
      </c>
      <c r="C25" s="111" t="s">
        <v>104</v>
      </c>
      <c r="D25" s="137" t="s">
        <v>122</v>
      </c>
      <c r="E25" s="120">
        <f>F25</f>
        <v>123731</v>
      </c>
      <c r="F25" s="120">
        <f>[1]загальний!$M$5</f>
        <v>123731</v>
      </c>
      <c r="G25" s="120">
        <f>[1]загальний!$M$8</f>
        <v>85188</v>
      </c>
      <c r="H25" s="120">
        <f>[1]загальний!$M$19</f>
        <v>9802</v>
      </c>
      <c r="I25" s="122"/>
      <c r="J25" s="122"/>
      <c r="K25" s="122"/>
      <c r="L25" s="122"/>
      <c r="M25" s="122"/>
      <c r="N25" s="122"/>
      <c r="O25" s="122"/>
      <c r="P25" s="132">
        <f t="shared" si="2"/>
        <v>123731</v>
      </c>
      <c r="Q25" s="108"/>
    </row>
    <row r="26" spans="1:17" s="87" customFormat="1" ht="27" customHeight="1" x14ac:dyDescent="0.2">
      <c r="A26" s="150" t="s">
        <v>168</v>
      </c>
      <c r="B26" s="133">
        <v>4082</v>
      </c>
      <c r="C26" s="111" t="s">
        <v>104</v>
      </c>
      <c r="D26" s="137" t="s">
        <v>123</v>
      </c>
      <c r="E26" s="120">
        <f>F26</f>
        <v>700000</v>
      </c>
      <c r="F26" s="120">
        <f>[1]загальний!$N$5</f>
        <v>700000</v>
      </c>
      <c r="G26" s="120"/>
      <c r="H26" s="120"/>
      <c r="I26" s="122"/>
      <c r="J26" s="122">
        <f>K26+N26</f>
        <v>0</v>
      </c>
      <c r="K26" s="122"/>
      <c r="L26" s="122"/>
      <c r="M26" s="122"/>
      <c r="N26" s="122">
        <f>O26</f>
        <v>0</v>
      </c>
      <c r="O26" s="122"/>
      <c r="P26" s="132">
        <f t="shared" si="2"/>
        <v>700000</v>
      </c>
      <c r="Q26" s="108"/>
    </row>
    <row r="27" spans="1:17" s="87" customFormat="1" ht="27" customHeight="1" x14ac:dyDescent="0.2">
      <c r="A27" s="150" t="s">
        <v>169</v>
      </c>
      <c r="B27" s="135">
        <v>5000</v>
      </c>
      <c r="C27" s="111"/>
      <c r="D27" s="131" t="s">
        <v>82</v>
      </c>
      <c r="E27" s="122">
        <f>E28</f>
        <v>588077</v>
      </c>
      <c r="F27" s="122">
        <f>F28</f>
        <v>588077</v>
      </c>
      <c r="G27" s="122">
        <f>G28</f>
        <v>324936</v>
      </c>
      <c r="H27" s="122">
        <f>H28</f>
        <v>59161</v>
      </c>
      <c r="I27" s="122"/>
      <c r="J27" s="122">
        <f t="shared" ref="J27:O27" si="4">J28</f>
        <v>0</v>
      </c>
      <c r="K27" s="122">
        <f t="shared" si="4"/>
        <v>0</v>
      </c>
      <c r="L27" s="122">
        <f t="shared" si="4"/>
        <v>0</v>
      </c>
      <c r="M27" s="122">
        <f t="shared" si="4"/>
        <v>0</v>
      </c>
      <c r="N27" s="122">
        <f t="shared" si="4"/>
        <v>0</v>
      </c>
      <c r="O27" s="122">
        <f t="shared" si="4"/>
        <v>0</v>
      </c>
      <c r="P27" s="132">
        <f t="shared" si="2"/>
        <v>588077</v>
      </c>
      <c r="Q27" s="108"/>
    </row>
    <row r="28" spans="1:17" ht="39" customHeight="1" x14ac:dyDescent="0.2">
      <c r="A28" s="162" t="s">
        <v>170</v>
      </c>
      <c r="B28" s="133">
        <v>5061</v>
      </c>
      <c r="C28" s="111" t="s">
        <v>83</v>
      </c>
      <c r="D28" s="137" t="s">
        <v>92</v>
      </c>
      <c r="E28" s="120">
        <f>F28</f>
        <v>588077</v>
      </c>
      <c r="F28" s="120">
        <f>[1]загальний!$O$5</f>
        <v>588077</v>
      </c>
      <c r="G28" s="120">
        <f>[1]загальний!$O$8</f>
        <v>324936</v>
      </c>
      <c r="H28" s="120">
        <f>[1]загальний!$O$19</f>
        <v>59161</v>
      </c>
      <c r="I28" s="122"/>
      <c r="J28" s="122">
        <f>K28+N28</f>
        <v>0</v>
      </c>
      <c r="K28" s="122">
        <f>L28+M28</f>
        <v>0</v>
      </c>
      <c r="L28" s="122"/>
      <c r="M28" s="122"/>
      <c r="N28" s="122">
        <f>O28</f>
        <v>0</v>
      </c>
      <c r="O28" s="122"/>
      <c r="P28" s="132">
        <f t="shared" si="2"/>
        <v>588077</v>
      </c>
      <c r="Q28" s="170"/>
    </row>
    <row r="29" spans="1:17" s="87" customFormat="1" ht="27" customHeight="1" x14ac:dyDescent="0.2">
      <c r="A29" s="150" t="s">
        <v>171</v>
      </c>
      <c r="B29" s="135">
        <v>6000</v>
      </c>
      <c r="C29" s="111"/>
      <c r="D29" s="131" t="s">
        <v>84</v>
      </c>
      <c r="E29" s="122">
        <f>E30+E31</f>
        <v>11372561</v>
      </c>
      <c r="F29" s="122">
        <f>F30+F31</f>
        <v>11372561</v>
      </c>
      <c r="G29" s="122">
        <f>G30+G31</f>
        <v>0</v>
      </c>
      <c r="H29" s="122">
        <f>H30+H31</f>
        <v>2455921</v>
      </c>
      <c r="I29" s="122"/>
      <c r="J29" s="122">
        <f>K29+N29</f>
        <v>8544000</v>
      </c>
      <c r="K29" s="122">
        <f>K30+K31</f>
        <v>0</v>
      </c>
      <c r="L29" s="122">
        <f>L30+L31</f>
        <v>0</v>
      </c>
      <c r="M29" s="122">
        <f>M30+M31</f>
        <v>0</v>
      </c>
      <c r="N29" s="122">
        <f>N30+N31</f>
        <v>8544000</v>
      </c>
      <c r="O29" s="122">
        <f>O30+O31</f>
        <v>8544000</v>
      </c>
      <c r="P29" s="132">
        <f t="shared" si="2"/>
        <v>19916561</v>
      </c>
      <c r="Q29" s="108"/>
    </row>
    <row r="30" spans="1:17" s="87" customFormat="1" ht="27" customHeight="1" x14ac:dyDescent="0.2">
      <c r="A30" s="150" t="s">
        <v>172</v>
      </c>
      <c r="B30" s="133">
        <v>6011</v>
      </c>
      <c r="C30" s="111" t="s">
        <v>85</v>
      </c>
      <c r="D30" s="137" t="s">
        <v>108</v>
      </c>
      <c r="E30" s="120">
        <f>F30</f>
        <v>0</v>
      </c>
      <c r="F30" s="120">
        <f>[1]загальний!$Q$5</f>
        <v>0</v>
      </c>
      <c r="G30" s="120"/>
      <c r="H30" s="120"/>
      <c r="I30" s="122"/>
      <c r="J30" s="122">
        <f>K30+N30</f>
        <v>2000000</v>
      </c>
      <c r="K30" s="122">
        <f>L30+M30</f>
        <v>0</v>
      </c>
      <c r="L30" s="122"/>
      <c r="M30" s="122"/>
      <c r="N30" s="122">
        <f>[1]спецфонд!$Q$5</f>
        <v>2000000</v>
      </c>
      <c r="O30" s="120">
        <f>[1]спецфонд!$Q$5</f>
        <v>2000000</v>
      </c>
      <c r="P30" s="132">
        <f t="shared" si="2"/>
        <v>2000000</v>
      </c>
      <c r="Q30" s="108"/>
    </row>
    <row r="31" spans="1:17" s="87" customFormat="1" ht="27" customHeight="1" x14ac:dyDescent="0.2">
      <c r="A31" s="150" t="s">
        <v>173</v>
      </c>
      <c r="B31" s="133">
        <v>6030</v>
      </c>
      <c r="C31" s="111" t="s">
        <v>85</v>
      </c>
      <c r="D31" s="136" t="s">
        <v>105</v>
      </c>
      <c r="E31" s="120">
        <f>F31</f>
        <v>11372561</v>
      </c>
      <c r="F31" s="120">
        <f>[1]загальний!$R$5</f>
        <v>11372561</v>
      </c>
      <c r="G31" s="120"/>
      <c r="H31" s="120">
        <f>[1]загальний!$R$19</f>
        <v>2455921</v>
      </c>
      <c r="I31" s="122"/>
      <c r="J31" s="122">
        <f>K31+N31</f>
        <v>6544000</v>
      </c>
      <c r="K31" s="122">
        <f>L31+M31</f>
        <v>0</v>
      </c>
      <c r="L31" s="122"/>
      <c r="M31" s="122"/>
      <c r="N31" s="122">
        <f>[1]спецфонд!$R$5</f>
        <v>6544000</v>
      </c>
      <c r="O31" s="120">
        <f>[1]спецфонд!$R$5</f>
        <v>6544000</v>
      </c>
      <c r="P31" s="132">
        <f t="shared" si="2"/>
        <v>17916561</v>
      </c>
      <c r="Q31" s="108"/>
    </row>
    <row r="32" spans="1:17" s="87" customFormat="1" ht="27" customHeight="1" x14ac:dyDescent="0.2">
      <c r="A32" s="150" t="s">
        <v>220</v>
      </c>
      <c r="B32" s="135">
        <v>7100</v>
      </c>
      <c r="C32" s="111"/>
      <c r="D32" s="131" t="s">
        <v>124</v>
      </c>
      <c r="E32" s="122">
        <f>E33</f>
        <v>81455</v>
      </c>
      <c r="F32" s="122">
        <f t="shared" ref="F32:O32" si="5">F33</f>
        <v>81455</v>
      </c>
      <c r="G32" s="122">
        <f t="shared" si="5"/>
        <v>0</v>
      </c>
      <c r="H32" s="122">
        <f t="shared" si="5"/>
        <v>0</v>
      </c>
      <c r="I32" s="122">
        <f t="shared" si="5"/>
        <v>0</v>
      </c>
      <c r="J32" s="122">
        <f t="shared" si="5"/>
        <v>0</v>
      </c>
      <c r="K32" s="122">
        <f t="shared" si="5"/>
        <v>0</v>
      </c>
      <c r="L32" s="122">
        <f t="shared" si="5"/>
        <v>0</v>
      </c>
      <c r="M32" s="122">
        <f t="shared" si="5"/>
        <v>0</v>
      </c>
      <c r="N32" s="122">
        <f t="shared" si="5"/>
        <v>0</v>
      </c>
      <c r="O32" s="122">
        <f t="shared" si="5"/>
        <v>0</v>
      </c>
      <c r="P32" s="132">
        <f t="shared" si="2"/>
        <v>81455</v>
      </c>
      <c r="Q32" s="108"/>
    </row>
    <row r="33" spans="1:17" s="87" customFormat="1" ht="27" customHeight="1" x14ac:dyDescent="0.2">
      <c r="A33" s="150" t="s">
        <v>219</v>
      </c>
      <c r="B33" s="133">
        <v>7130</v>
      </c>
      <c r="C33" s="111" t="s">
        <v>125</v>
      </c>
      <c r="D33" s="136" t="s">
        <v>126</v>
      </c>
      <c r="E33" s="120">
        <f>F33</f>
        <v>81455</v>
      </c>
      <c r="F33" s="120">
        <f>[1]загальний!$S$5</f>
        <v>81455</v>
      </c>
      <c r="G33" s="120"/>
      <c r="H33" s="120"/>
      <c r="I33" s="122"/>
      <c r="J33" s="122"/>
      <c r="K33" s="122"/>
      <c r="L33" s="122"/>
      <c r="M33" s="122"/>
      <c r="N33" s="122"/>
      <c r="O33" s="120"/>
      <c r="P33" s="132">
        <f t="shared" si="2"/>
        <v>81455</v>
      </c>
      <c r="Q33" s="108"/>
    </row>
    <row r="34" spans="1:17" s="87" customFormat="1" ht="27" customHeight="1" x14ac:dyDescent="0.2">
      <c r="A34" s="150" t="s">
        <v>174</v>
      </c>
      <c r="B34" s="135">
        <v>7300</v>
      </c>
      <c r="C34" s="111"/>
      <c r="D34" s="131" t="s">
        <v>106</v>
      </c>
      <c r="E34" s="122">
        <f>E35+E36</f>
        <v>0</v>
      </c>
      <c r="F34" s="122">
        <f>F35+F36</f>
        <v>0</v>
      </c>
      <c r="G34" s="122">
        <f>G35+G36</f>
        <v>0</v>
      </c>
      <c r="H34" s="122">
        <f>H35+H36</f>
        <v>0</v>
      </c>
      <c r="I34" s="122"/>
      <c r="J34" s="122">
        <f t="shared" ref="J34:O34" si="6">J35+J36</f>
        <v>5210000</v>
      </c>
      <c r="K34" s="122">
        <f t="shared" si="6"/>
        <v>0</v>
      </c>
      <c r="L34" s="122">
        <f t="shared" si="6"/>
        <v>0</v>
      </c>
      <c r="M34" s="122">
        <f t="shared" si="6"/>
        <v>0</v>
      </c>
      <c r="N34" s="122">
        <f>O34</f>
        <v>5210000</v>
      </c>
      <c r="O34" s="122">
        <f t="shared" si="6"/>
        <v>5210000</v>
      </c>
      <c r="P34" s="132">
        <f t="shared" si="2"/>
        <v>5210000</v>
      </c>
      <c r="Q34" s="108"/>
    </row>
    <row r="35" spans="1:17" s="87" customFormat="1" ht="27" customHeight="1" x14ac:dyDescent="0.2">
      <c r="A35" s="150" t="s">
        <v>175</v>
      </c>
      <c r="B35" s="133">
        <v>7310</v>
      </c>
      <c r="C35" s="111" t="s">
        <v>109</v>
      </c>
      <c r="D35" s="136" t="s">
        <v>110</v>
      </c>
      <c r="E35" s="120">
        <f>F35</f>
        <v>0</v>
      </c>
      <c r="F35" s="122"/>
      <c r="G35" s="122"/>
      <c r="H35" s="122"/>
      <c r="I35" s="122"/>
      <c r="J35" s="122">
        <f>K35+N35</f>
        <v>2500000</v>
      </c>
      <c r="K35" s="122">
        <f>L35+M35</f>
        <v>0</v>
      </c>
      <c r="L35" s="122"/>
      <c r="M35" s="122"/>
      <c r="N35" s="122">
        <f>O35</f>
        <v>2500000</v>
      </c>
      <c r="O35" s="120">
        <f>[1]спецфонд!$T$5</f>
        <v>2500000</v>
      </c>
      <c r="P35" s="132">
        <f t="shared" si="2"/>
        <v>2500000</v>
      </c>
      <c r="Q35" s="108"/>
    </row>
    <row r="36" spans="1:17" s="87" customFormat="1" ht="27" customHeight="1" x14ac:dyDescent="0.2">
      <c r="A36" s="150" t="s">
        <v>176</v>
      </c>
      <c r="B36" s="133">
        <v>7330</v>
      </c>
      <c r="C36" s="111" t="s">
        <v>109</v>
      </c>
      <c r="D36" s="136" t="s">
        <v>116</v>
      </c>
      <c r="E36" s="120">
        <f>F36</f>
        <v>0</v>
      </c>
      <c r="F36" s="122"/>
      <c r="G36" s="122"/>
      <c r="H36" s="122"/>
      <c r="I36" s="122"/>
      <c r="J36" s="122">
        <f>K36+N36</f>
        <v>2710000</v>
      </c>
      <c r="K36" s="122"/>
      <c r="L36" s="122"/>
      <c r="M36" s="122"/>
      <c r="N36" s="122">
        <f>O36</f>
        <v>2710000</v>
      </c>
      <c r="O36" s="120">
        <f>[1]спецфонд!$U$5</f>
        <v>2710000</v>
      </c>
      <c r="P36" s="132">
        <f t="shared" si="2"/>
        <v>2710000</v>
      </c>
      <c r="Q36" s="108"/>
    </row>
    <row r="37" spans="1:17" s="87" customFormat="1" ht="27" customHeight="1" x14ac:dyDescent="0.2">
      <c r="A37" s="150" t="s">
        <v>186</v>
      </c>
      <c r="B37" s="135">
        <v>7600</v>
      </c>
      <c r="C37" s="111"/>
      <c r="D37" s="131" t="s">
        <v>107</v>
      </c>
      <c r="E37" s="122">
        <f>E38</f>
        <v>72000</v>
      </c>
      <c r="F37" s="122">
        <f t="shared" ref="F37:O37" si="7">F38</f>
        <v>72000</v>
      </c>
      <c r="G37" s="122">
        <f t="shared" si="7"/>
        <v>0</v>
      </c>
      <c r="H37" s="122">
        <f t="shared" si="7"/>
        <v>0</v>
      </c>
      <c r="I37" s="122">
        <f t="shared" si="7"/>
        <v>0</v>
      </c>
      <c r="J37" s="122">
        <f t="shared" si="7"/>
        <v>0</v>
      </c>
      <c r="K37" s="122">
        <f t="shared" si="7"/>
        <v>0</v>
      </c>
      <c r="L37" s="122">
        <f t="shared" si="7"/>
        <v>0</v>
      </c>
      <c r="M37" s="122">
        <f t="shared" si="7"/>
        <v>0</v>
      </c>
      <c r="N37" s="122">
        <f t="shared" si="7"/>
        <v>0</v>
      </c>
      <c r="O37" s="122">
        <f t="shared" si="7"/>
        <v>0</v>
      </c>
      <c r="P37" s="132">
        <f t="shared" si="2"/>
        <v>72000</v>
      </c>
      <c r="Q37" s="108"/>
    </row>
    <row r="38" spans="1:17" s="87" customFormat="1" ht="27" customHeight="1" x14ac:dyDescent="0.2">
      <c r="A38" s="150" t="s">
        <v>185</v>
      </c>
      <c r="B38" s="133">
        <v>7693</v>
      </c>
      <c r="C38" s="111" t="s">
        <v>39</v>
      </c>
      <c r="D38" s="136" t="s">
        <v>113</v>
      </c>
      <c r="E38" s="122">
        <f>F38</f>
        <v>72000</v>
      </c>
      <c r="F38" s="122">
        <f>[1]загальний!$W$5</f>
        <v>72000</v>
      </c>
      <c r="G38" s="122"/>
      <c r="H38" s="122"/>
      <c r="I38" s="122"/>
      <c r="J38" s="122">
        <f>K38+N38</f>
        <v>0</v>
      </c>
      <c r="K38" s="122"/>
      <c r="L38" s="122"/>
      <c r="M38" s="122"/>
      <c r="N38" s="122">
        <f>O38</f>
        <v>0</v>
      </c>
      <c r="O38" s="122"/>
      <c r="P38" s="132">
        <f t="shared" si="2"/>
        <v>72000</v>
      </c>
      <c r="Q38" s="108"/>
    </row>
    <row r="39" spans="1:17" s="87" customFormat="1" ht="27" customHeight="1" x14ac:dyDescent="0.2">
      <c r="A39" s="150" t="s">
        <v>184</v>
      </c>
      <c r="B39" s="135">
        <v>8300</v>
      </c>
      <c r="C39" s="111"/>
      <c r="D39" s="131" t="s">
        <v>111</v>
      </c>
      <c r="E39" s="122">
        <f>E40</f>
        <v>0</v>
      </c>
      <c r="F39" s="122">
        <f>F40</f>
        <v>0</v>
      </c>
      <c r="G39" s="122">
        <f>G40</f>
        <v>0</v>
      </c>
      <c r="H39" s="122">
        <f>H40</f>
        <v>0</v>
      </c>
      <c r="I39" s="122"/>
      <c r="J39" s="122">
        <f t="shared" ref="J39:O39" si="8">J40</f>
        <v>320800</v>
      </c>
      <c r="K39" s="122">
        <f t="shared" si="8"/>
        <v>320800</v>
      </c>
      <c r="L39" s="122">
        <f t="shared" si="8"/>
        <v>0</v>
      </c>
      <c r="M39" s="122">
        <f t="shared" si="8"/>
        <v>0</v>
      </c>
      <c r="N39" s="122">
        <f t="shared" si="8"/>
        <v>0</v>
      </c>
      <c r="O39" s="122">
        <f t="shared" si="8"/>
        <v>0</v>
      </c>
      <c r="P39" s="132">
        <f t="shared" si="2"/>
        <v>320800</v>
      </c>
      <c r="Q39" s="108"/>
    </row>
    <row r="40" spans="1:17" s="87" customFormat="1" ht="27" customHeight="1" x14ac:dyDescent="0.2">
      <c r="A40" s="150" t="s">
        <v>183</v>
      </c>
      <c r="B40" s="133">
        <v>8330</v>
      </c>
      <c r="C40" s="111" t="s">
        <v>112</v>
      </c>
      <c r="D40" s="136" t="s">
        <v>135</v>
      </c>
      <c r="E40" s="120"/>
      <c r="F40" s="120"/>
      <c r="G40" s="122"/>
      <c r="H40" s="122"/>
      <c r="I40" s="122"/>
      <c r="J40" s="122">
        <f>K40+N40</f>
        <v>320800</v>
      </c>
      <c r="K40" s="120">
        <f>[1]спецфонд!$X$6</f>
        <v>320800</v>
      </c>
      <c r="L40" s="122"/>
      <c r="M40" s="122"/>
      <c r="N40" s="122"/>
      <c r="O40" s="120"/>
      <c r="P40" s="132">
        <f t="shared" si="2"/>
        <v>320800</v>
      </c>
      <c r="Q40" s="108"/>
    </row>
    <row r="41" spans="1:17" s="87" customFormat="1" ht="18" customHeight="1" x14ac:dyDescent="0.2">
      <c r="A41" s="151"/>
      <c r="B41" s="133"/>
      <c r="C41" s="111"/>
      <c r="D41" s="138" t="s">
        <v>203</v>
      </c>
      <c r="E41" s="139">
        <f>E39+E37+E34+E32+E29+E27+E23+E18+E15+E14</f>
        <v>62711563</v>
      </c>
      <c r="F41" s="139">
        <f t="shared" ref="F41:P41" si="9">F39+F37+F34+F32+F29+F27+F23+F18+F15+F14</f>
        <v>62711563</v>
      </c>
      <c r="G41" s="139">
        <f t="shared" si="9"/>
        <v>32300720</v>
      </c>
      <c r="H41" s="139">
        <f t="shared" si="9"/>
        <v>13004677</v>
      </c>
      <c r="I41" s="139">
        <f t="shared" si="9"/>
        <v>0</v>
      </c>
      <c r="J41" s="139">
        <f t="shared" si="9"/>
        <v>30648202</v>
      </c>
      <c r="K41" s="139">
        <f t="shared" si="9"/>
        <v>3002842</v>
      </c>
      <c r="L41" s="139">
        <f t="shared" si="9"/>
        <v>0</v>
      </c>
      <c r="M41" s="139">
        <f t="shared" si="9"/>
        <v>0</v>
      </c>
      <c r="N41" s="139">
        <f t="shared" si="9"/>
        <v>27645360</v>
      </c>
      <c r="O41" s="139">
        <f t="shared" si="9"/>
        <v>27645360</v>
      </c>
      <c r="P41" s="132">
        <f t="shared" si="9"/>
        <v>93359765</v>
      </c>
      <c r="Q41" s="108">
        <f>P41-P12</f>
        <v>0</v>
      </c>
    </row>
    <row r="42" spans="1:17" s="87" customFormat="1" ht="23.25" customHeight="1" x14ac:dyDescent="0.2">
      <c r="A42" s="86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</row>
    <row r="43" spans="1:17" s="87" customFormat="1" ht="23.25" customHeight="1" x14ac:dyDescent="0.2">
      <c r="A43" s="86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</row>
    <row r="44" spans="1:17" s="87" customFormat="1" ht="42.6" customHeight="1" x14ac:dyDescent="0.2">
      <c r="A44" s="86"/>
      <c r="B44" s="239" t="s">
        <v>189</v>
      </c>
      <c r="C44" s="239"/>
      <c r="D44" s="239"/>
      <c r="E44" s="173"/>
      <c r="F44" s="173"/>
      <c r="G44" s="173"/>
      <c r="H44" s="173"/>
      <c r="I44" s="173"/>
      <c r="J44" s="173"/>
      <c r="K44" s="223" t="s">
        <v>178</v>
      </c>
      <c r="L44" s="223"/>
      <c r="M44" s="223"/>
      <c r="N44" s="223"/>
      <c r="O44" s="173"/>
      <c r="P44" s="173"/>
      <c r="Q44" s="173"/>
    </row>
    <row r="45" spans="1:17" s="87" customFormat="1" ht="27.75" customHeight="1" x14ac:dyDescent="0.2">
      <c r="A45" s="86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</row>
  </sheetData>
  <mergeCells count="26">
    <mergeCell ref="B6:P6"/>
    <mergeCell ref="G9:H9"/>
    <mergeCell ref="P8:P11"/>
    <mergeCell ref="B42:P42"/>
    <mergeCell ref="M10:M11"/>
    <mergeCell ref="N9:N11"/>
    <mergeCell ref="O10:O11"/>
    <mergeCell ref="F9:F11"/>
    <mergeCell ref="K9:K11"/>
    <mergeCell ref="L9:M9"/>
    <mergeCell ref="A8:A11"/>
    <mergeCell ref="E8:I8"/>
    <mergeCell ref="B44:D44"/>
    <mergeCell ref="K44:N44"/>
    <mergeCell ref="J8:O8"/>
    <mergeCell ref="I9:I11"/>
    <mergeCell ref="E9:E11"/>
    <mergeCell ref="D8:D11"/>
    <mergeCell ref="B45:P45"/>
    <mergeCell ref="G10:G11"/>
    <mergeCell ref="H10:H11"/>
    <mergeCell ref="B8:B11"/>
    <mergeCell ref="J9:J11"/>
    <mergeCell ref="B43:Q43"/>
    <mergeCell ref="L10:L11"/>
    <mergeCell ref="C8:C11"/>
  </mergeCells>
  <phoneticPr fontId="2" type="noConversion"/>
  <printOptions horizontalCentered="1"/>
  <pageMargins left="0.2" right="0.2" top="0.59055118110236227" bottom="0.59055118110236227" header="0.51181102362204722" footer="0.31496062992125984"/>
  <pageSetup paperSize="9" scale="80" fitToHeight="0" orientation="landscape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showGridLines="0" showZeros="0" topLeftCell="D1" zoomScale="75" workbookViewId="0">
      <selection activeCell="O3" sqref="O3"/>
    </sheetView>
  </sheetViews>
  <sheetFormatPr defaultColWidth="9.1640625" defaultRowHeight="12.75" x14ac:dyDescent="0.2"/>
  <cols>
    <col min="1" max="1" width="0.33203125" style="15" hidden="1" customWidth="1"/>
    <col min="2" max="2" width="4.33203125" style="15" hidden="1" customWidth="1"/>
    <col min="3" max="3" width="1.1640625" style="15" hidden="1" customWidth="1"/>
    <col min="4" max="4" width="12.1640625" style="15" customWidth="1"/>
    <col min="5" max="5" width="29.5" style="15" customWidth="1"/>
    <col min="6" max="6" width="13" style="15" customWidth="1"/>
    <col min="7" max="7" width="12.1640625" style="15" customWidth="1"/>
    <col min="8" max="8" width="7.6640625" style="18" customWidth="1"/>
    <col min="9" max="9" width="8" style="18" customWidth="1"/>
    <col min="10" max="10" width="8.1640625" style="18" customWidth="1"/>
    <col min="11" max="11" width="8.5" style="18" customWidth="1"/>
    <col min="12" max="12" width="15.33203125" style="18" customWidth="1"/>
    <col min="13" max="13" width="8.6640625" style="15" customWidth="1"/>
    <col min="14" max="14" width="7.6640625" style="15" customWidth="1"/>
    <col min="15" max="16" width="9" style="15" customWidth="1"/>
    <col min="17" max="18" width="8.1640625" style="15" customWidth="1"/>
    <col min="19" max="19" width="8.33203125" style="15" customWidth="1"/>
    <col min="20" max="20" width="24.5" style="15" customWidth="1"/>
    <col min="21" max="21" width="21.33203125" style="15" customWidth="1"/>
    <col min="22" max="22" width="19.1640625" style="15" customWidth="1"/>
    <col min="23" max="23" width="19.33203125" style="15" customWidth="1"/>
    <col min="24" max="24" width="21.6640625" style="15" customWidth="1"/>
    <col min="25" max="25" width="19.33203125" style="15" customWidth="1"/>
    <col min="26" max="26" width="26.1640625" style="15" customWidth="1"/>
    <col min="27" max="27" width="37.33203125" style="15" customWidth="1"/>
    <col min="28" max="28" width="17.1640625" style="15" customWidth="1"/>
    <col min="29" max="29" width="20.1640625" style="15" customWidth="1"/>
    <col min="30" max="16384" width="9.1640625" style="15"/>
  </cols>
  <sheetData>
    <row r="1" spans="1:29" ht="22.5" customHeight="1" x14ac:dyDescent="0.25">
      <c r="D1" s="39"/>
      <c r="E1" s="39"/>
      <c r="O1" s="161" t="s">
        <v>154</v>
      </c>
    </row>
    <row r="2" spans="1:29" ht="16.899999999999999" customHeight="1" x14ac:dyDescent="0.25">
      <c r="O2" s="161" t="s">
        <v>248</v>
      </c>
    </row>
    <row r="3" spans="1:29" ht="17.45" customHeight="1" x14ac:dyDescent="0.25">
      <c r="O3" s="167" t="s">
        <v>207</v>
      </c>
    </row>
    <row r="4" spans="1:29" ht="17.45" customHeight="1" x14ac:dyDescent="0.25">
      <c r="O4" s="167" t="s">
        <v>206</v>
      </c>
    </row>
    <row r="5" spans="1:29" ht="16.899999999999999" customHeight="1" x14ac:dyDescent="0.25">
      <c r="E5" s="12"/>
      <c r="F5" s="12"/>
      <c r="G5" s="12"/>
      <c r="H5" s="247"/>
      <c r="I5" s="247"/>
      <c r="J5" s="247"/>
      <c r="K5" s="247"/>
      <c r="L5" s="247"/>
      <c r="M5" s="247"/>
      <c r="N5" s="247"/>
      <c r="O5" s="167" t="s">
        <v>232</v>
      </c>
      <c r="P5" s="160"/>
    </row>
    <row r="6" spans="1:29" ht="67.5" customHeight="1" x14ac:dyDescent="0.2">
      <c r="A6" s="13"/>
      <c r="B6" s="13"/>
      <c r="C6" s="13"/>
      <c r="D6" s="246" t="s">
        <v>233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</row>
    <row r="7" spans="1:29" ht="18" customHeight="1" x14ac:dyDescent="0.2">
      <c r="A7" s="13"/>
      <c r="B7" s="13"/>
      <c r="C7" s="13"/>
      <c r="D7" s="13"/>
      <c r="H7" s="44"/>
      <c r="I7" s="44"/>
      <c r="J7" s="44"/>
      <c r="K7" s="44"/>
      <c r="L7" s="20"/>
      <c r="M7" s="19"/>
      <c r="N7" s="159"/>
      <c r="R7" s="160" t="s">
        <v>144</v>
      </c>
    </row>
    <row r="8" spans="1:29" s="77" customFormat="1" ht="48" customHeight="1" x14ac:dyDescent="0.25">
      <c r="A8" s="74" t="s">
        <v>30</v>
      </c>
      <c r="B8" s="75" t="s">
        <v>15</v>
      </c>
      <c r="C8" s="76">
        <v>0</v>
      </c>
      <c r="D8" s="252" t="s">
        <v>136</v>
      </c>
      <c r="E8" s="252" t="s">
        <v>133</v>
      </c>
      <c r="F8" s="249" t="s">
        <v>137</v>
      </c>
      <c r="G8" s="250"/>
      <c r="H8" s="250"/>
      <c r="I8" s="250"/>
      <c r="J8" s="250"/>
      <c r="K8" s="250"/>
      <c r="L8" s="251"/>
      <c r="M8" s="248" t="s">
        <v>145</v>
      </c>
      <c r="N8" s="248"/>
      <c r="O8" s="248"/>
      <c r="P8" s="248"/>
      <c r="Q8" s="248"/>
      <c r="R8" s="248"/>
      <c r="S8" s="248"/>
    </row>
    <row r="9" spans="1:29" s="77" customFormat="1" ht="48" customHeight="1" x14ac:dyDescent="0.25">
      <c r="A9" s="74"/>
      <c r="B9" s="75"/>
      <c r="C9" s="76"/>
      <c r="D9" s="253"/>
      <c r="E9" s="253"/>
      <c r="F9" s="148" t="s">
        <v>134</v>
      </c>
      <c r="G9" s="153"/>
      <c r="H9" s="154"/>
      <c r="I9" s="147" t="s">
        <v>138</v>
      </c>
      <c r="J9" s="147"/>
      <c r="K9" s="156"/>
      <c r="L9" s="248" t="s">
        <v>128</v>
      </c>
      <c r="M9" s="248" t="s">
        <v>142</v>
      </c>
      <c r="N9" s="248"/>
      <c r="O9" s="255" t="s">
        <v>138</v>
      </c>
      <c r="P9" s="255"/>
      <c r="Q9" s="255"/>
      <c r="R9" s="255"/>
      <c r="S9" s="259" t="s">
        <v>128</v>
      </c>
    </row>
    <row r="10" spans="1:29" s="77" customFormat="1" ht="48" customHeight="1" x14ac:dyDescent="0.25">
      <c r="A10" s="74"/>
      <c r="B10" s="75"/>
      <c r="C10" s="76"/>
      <c r="D10" s="253"/>
      <c r="E10" s="253"/>
      <c r="F10" s="148"/>
      <c r="G10" s="149"/>
      <c r="H10" s="248" t="s">
        <v>139</v>
      </c>
      <c r="I10" s="248"/>
      <c r="J10" s="248" t="s">
        <v>140</v>
      </c>
      <c r="K10" s="248"/>
      <c r="L10" s="248"/>
      <c r="M10" s="248"/>
      <c r="N10" s="248"/>
      <c r="O10" s="256" t="s">
        <v>139</v>
      </c>
      <c r="P10" s="257"/>
      <c r="Q10" s="256" t="s">
        <v>140</v>
      </c>
      <c r="R10" s="258"/>
      <c r="S10" s="260"/>
    </row>
    <row r="11" spans="1:29" s="77" customFormat="1" ht="30.75" customHeight="1" x14ac:dyDescent="0.25">
      <c r="A11" s="74" t="s">
        <v>29</v>
      </c>
      <c r="B11" s="75" t="s">
        <v>15</v>
      </c>
      <c r="C11" s="76">
        <v>0</v>
      </c>
      <c r="D11" s="253"/>
      <c r="E11" s="253"/>
      <c r="F11" s="248" t="s">
        <v>141</v>
      </c>
      <c r="G11" s="248"/>
      <c r="H11" s="248"/>
      <c r="I11" s="248"/>
      <c r="J11" s="248"/>
      <c r="K11" s="248"/>
      <c r="L11" s="248"/>
      <c r="M11" s="249" t="s">
        <v>141</v>
      </c>
      <c r="N11" s="250"/>
      <c r="O11" s="250"/>
      <c r="P11" s="250"/>
      <c r="Q11" s="250"/>
      <c r="R11" s="251"/>
      <c r="S11" s="260"/>
    </row>
    <row r="12" spans="1:29" s="77" customFormat="1" ht="45" x14ac:dyDescent="0.25">
      <c r="A12" s="74" t="s">
        <v>31</v>
      </c>
      <c r="B12" s="75" t="s">
        <v>15</v>
      </c>
      <c r="C12" s="76">
        <v>0</v>
      </c>
      <c r="D12" s="254"/>
      <c r="E12" s="254"/>
      <c r="F12" s="110" t="s">
        <v>115</v>
      </c>
      <c r="G12" s="125" t="s">
        <v>96</v>
      </c>
      <c r="H12" s="125"/>
      <c r="I12" s="123"/>
      <c r="J12" s="123"/>
      <c r="K12" s="123"/>
      <c r="L12" s="123"/>
      <c r="M12" s="157"/>
      <c r="N12" s="123"/>
      <c r="O12" s="158"/>
      <c r="P12" s="158"/>
      <c r="Q12" s="158"/>
      <c r="R12" s="158"/>
      <c r="S12" s="261"/>
    </row>
    <row r="13" spans="1:29" s="77" customFormat="1" ht="26.45" customHeight="1" x14ac:dyDescent="0.25">
      <c r="A13" s="74"/>
      <c r="B13" s="75"/>
      <c r="C13" s="76"/>
      <c r="D13" s="152">
        <v>1</v>
      </c>
      <c r="E13" s="152">
        <v>2</v>
      </c>
      <c r="F13" s="145">
        <v>3</v>
      </c>
      <c r="G13" s="70">
        <v>4</v>
      </c>
      <c r="H13" s="70">
        <v>5</v>
      </c>
      <c r="I13" s="155">
        <v>6</v>
      </c>
      <c r="J13" s="155">
        <v>7</v>
      </c>
      <c r="K13" s="155">
        <v>8</v>
      </c>
      <c r="L13" s="155">
        <v>9</v>
      </c>
      <c r="M13" s="155">
        <v>10</v>
      </c>
      <c r="N13" s="155">
        <v>11</v>
      </c>
      <c r="O13" s="158">
        <v>12</v>
      </c>
      <c r="P13" s="158">
        <v>13</v>
      </c>
      <c r="Q13" s="158">
        <v>14</v>
      </c>
      <c r="R13" s="158">
        <v>15</v>
      </c>
      <c r="S13" s="158">
        <v>16</v>
      </c>
    </row>
    <row r="14" spans="1:29" ht="40.15" customHeight="1" x14ac:dyDescent="0.3">
      <c r="A14" s="21" t="s">
        <v>28</v>
      </c>
      <c r="B14" s="10" t="s">
        <v>15</v>
      </c>
      <c r="C14" s="42">
        <v>0</v>
      </c>
      <c r="D14" s="78">
        <v>41040400</v>
      </c>
      <c r="E14" s="78" t="s">
        <v>177</v>
      </c>
      <c r="F14" s="197" t="s">
        <v>222</v>
      </c>
      <c r="G14" s="197" t="s">
        <v>221</v>
      </c>
      <c r="H14" s="197"/>
      <c r="I14" s="197"/>
      <c r="J14" s="197"/>
      <c r="K14" s="197"/>
      <c r="L14" s="197" t="s">
        <v>223</v>
      </c>
      <c r="M14" s="198"/>
      <c r="N14" s="198"/>
      <c r="O14" s="199"/>
      <c r="P14" s="199"/>
      <c r="Q14" s="199"/>
      <c r="R14" s="199"/>
      <c r="S14" s="199"/>
    </row>
    <row r="15" spans="1:29" ht="39.75" customHeight="1" x14ac:dyDescent="0.3">
      <c r="A15" s="22">
        <v>13</v>
      </c>
      <c r="B15" s="11" t="s">
        <v>15</v>
      </c>
      <c r="C15" s="42">
        <v>0</v>
      </c>
      <c r="D15" s="43"/>
      <c r="E15" s="79" t="s">
        <v>127</v>
      </c>
      <c r="F15" s="201" t="s">
        <v>222</v>
      </c>
      <c r="G15" s="201" t="s">
        <v>221</v>
      </c>
      <c r="H15" s="200"/>
      <c r="I15" s="201"/>
      <c r="J15" s="201"/>
      <c r="K15" s="201"/>
      <c r="L15" s="202">
        <v>35860400</v>
      </c>
      <c r="M15" s="201"/>
      <c r="N15" s="201"/>
      <c r="O15" s="199"/>
      <c r="P15" s="199"/>
      <c r="Q15" s="199"/>
      <c r="R15" s="199"/>
      <c r="S15" s="199"/>
    </row>
    <row r="16" spans="1:29" s="23" customFormat="1" ht="31.5" customHeight="1" x14ac:dyDescent="0.2">
      <c r="A16" s="14"/>
      <c r="B16" s="16"/>
      <c r="C16" s="16"/>
      <c r="D16" s="15"/>
      <c r="E16" s="15"/>
      <c r="F16" s="15"/>
      <c r="G16" s="15"/>
      <c r="H16" s="18"/>
      <c r="I16" s="18"/>
      <c r="J16" s="18"/>
      <c r="K16" s="18"/>
      <c r="L16" s="1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30" customHeight="1" x14ac:dyDescent="0.3">
      <c r="A17" s="17"/>
      <c r="B17" s="24"/>
      <c r="C17" s="24"/>
      <c r="E17" s="239" t="s">
        <v>188</v>
      </c>
      <c r="F17" s="239"/>
      <c r="G17" s="239"/>
      <c r="H17" s="168"/>
      <c r="I17" s="109"/>
      <c r="J17" s="109"/>
      <c r="K17" s="109"/>
      <c r="M17" s="245" t="s">
        <v>178</v>
      </c>
      <c r="N17" s="245"/>
      <c r="O17" s="245"/>
    </row>
    <row r="18" spans="1:29" s="25" customFormat="1" x14ac:dyDescent="0.2">
      <c r="A18" s="26"/>
      <c r="B18" s="27"/>
      <c r="C18" s="27"/>
      <c r="D18" s="15"/>
      <c r="E18" s="15"/>
      <c r="F18" s="15"/>
      <c r="G18" s="15"/>
      <c r="H18" s="18"/>
      <c r="I18" s="18"/>
      <c r="J18" s="18"/>
      <c r="K18" s="18"/>
      <c r="L18" s="1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5" customFormat="1" x14ac:dyDescent="0.2">
      <c r="A19" s="26"/>
      <c r="B19" s="27"/>
      <c r="C19" s="27"/>
      <c r="D19" s="15"/>
      <c r="E19" s="15"/>
      <c r="F19" s="15"/>
      <c r="G19" s="15"/>
      <c r="H19" s="18"/>
      <c r="I19" s="18"/>
      <c r="J19" s="18"/>
      <c r="K19" s="18"/>
      <c r="L19" s="1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5" customFormat="1" x14ac:dyDescent="0.2">
      <c r="A20" s="26"/>
      <c r="B20" s="27"/>
      <c r="C20" s="27"/>
      <c r="D20" s="15"/>
      <c r="E20" s="15"/>
      <c r="F20" s="15"/>
      <c r="G20" s="15"/>
      <c r="H20" s="18"/>
      <c r="I20" s="18"/>
      <c r="J20" s="18"/>
      <c r="K20" s="18"/>
      <c r="L20" s="1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5" customFormat="1" x14ac:dyDescent="0.2">
      <c r="A21" s="26"/>
      <c r="B21" s="27"/>
      <c r="C21" s="27"/>
      <c r="D21" s="15"/>
      <c r="E21" s="15"/>
      <c r="F21" s="15"/>
      <c r="G21" s="15"/>
      <c r="H21" s="18"/>
      <c r="I21" s="18"/>
      <c r="J21" s="18"/>
      <c r="K21" s="18"/>
      <c r="L21" s="1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x14ac:dyDescent="0.2">
      <c r="A22" s="17"/>
      <c r="B22" s="24"/>
      <c r="C22" s="24"/>
    </row>
    <row r="23" spans="1:29" x14ac:dyDescent="0.2">
      <c r="A23" s="17"/>
      <c r="B23" s="24"/>
      <c r="C23" s="24"/>
    </row>
    <row r="24" spans="1:29" x14ac:dyDescent="0.2">
      <c r="A24" s="17"/>
      <c r="B24" s="24"/>
      <c r="C24" s="24"/>
    </row>
    <row r="25" spans="1:29" x14ac:dyDescent="0.2">
      <c r="A25" s="17"/>
      <c r="B25" s="24"/>
      <c r="C25" s="24"/>
    </row>
    <row r="26" spans="1:29" x14ac:dyDescent="0.2">
      <c r="A26" s="17"/>
      <c r="B26" s="24"/>
      <c r="C26" s="24"/>
    </row>
    <row r="27" spans="1:29" x14ac:dyDescent="0.2">
      <c r="A27" s="17"/>
      <c r="B27" s="24"/>
      <c r="C27" s="24"/>
    </row>
    <row r="28" spans="1:29" x14ac:dyDescent="0.2">
      <c r="A28" s="17"/>
      <c r="B28" s="24"/>
      <c r="C28" s="24"/>
    </row>
    <row r="29" spans="1:29" x14ac:dyDescent="0.2">
      <c r="A29" s="17"/>
      <c r="B29" s="24"/>
      <c r="C29" s="24"/>
    </row>
    <row r="30" spans="1:29" x14ac:dyDescent="0.2">
      <c r="A30" s="17"/>
      <c r="B30" s="24"/>
      <c r="C30" s="24"/>
    </row>
    <row r="31" spans="1:29" x14ac:dyDescent="0.2">
      <c r="A31" s="17"/>
      <c r="B31" s="24"/>
      <c r="C31" s="24"/>
    </row>
    <row r="32" spans="1:29" x14ac:dyDescent="0.2">
      <c r="A32" s="17"/>
      <c r="B32" s="24"/>
      <c r="C32" s="24"/>
    </row>
    <row r="33" spans="1:3" x14ac:dyDescent="0.2">
      <c r="A33" s="17"/>
      <c r="B33" s="24"/>
      <c r="C33" s="24"/>
    </row>
    <row r="34" spans="1:3" x14ac:dyDescent="0.2">
      <c r="A34" s="17"/>
      <c r="B34" s="24"/>
      <c r="C34" s="24"/>
    </row>
    <row r="35" spans="1:3" x14ac:dyDescent="0.2">
      <c r="A35" s="17"/>
      <c r="B35" s="24"/>
      <c r="C35" s="24"/>
    </row>
    <row r="36" spans="1:3" x14ac:dyDescent="0.2">
      <c r="A36" s="17"/>
      <c r="B36" s="24"/>
      <c r="C36" s="24"/>
    </row>
    <row r="37" spans="1:3" x14ac:dyDescent="0.2">
      <c r="A37" s="17"/>
      <c r="B37" s="24"/>
      <c r="C37" s="24"/>
    </row>
    <row r="38" spans="1:3" x14ac:dyDescent="0.2">
      <c r="A38" s="17"/>
      <c r="B38" s="24"/>
      <c r="C38" s="24"/>
    </row>
    <row r="39" spans="1:3" x14ac:dyDescent="0.2">
      <c r="A39" s="17"/>
      <c r="B39" s="24"/>
      <c r="C39" s="24"/>
    </row>
    <row r="40" spans="1:3" x14ac:dyDescent="0.2">
      <c r="A40" s="17"/>
      <c r="B40" s="24"/>
      <c r="C40" s="24"/>
    </row>
    <row r="41" spans="1:3" x14ac:dyDescent="0.2">
      <c r="A41" s="17"/>
      <c r="B41" s="24"/>
      <c r="C41" s="24"/>
    </row>
    <row r="42" spans="1:3" x14ac:dyDescent="0.2">
      <c r="A42" s="17"/>
      <c r="B42" s="24"/>
      <c r="C42" s="24"/>
    </row>
    <row r="43" spans="1:3" x14ac:dyDescent="0.2">
      <c r="A43" s="17"/>
      <c r="B43" s="24"/>
      <c r="C43" s="24"/>
    </row>
    <row r="44" spans="1:3" x14ac:dyDescent="0.2">
      <c r="A44" s="17"/>
      <c r="B44" s="24"/>
      <c r="C44" s="24"/>
    </row>
    <row r="45" spans="1:3" ht="44.25" customHeight="1" x14ac:dyDescent="0.2">
      <c r="A45" s="17"/>
    </row>
    <row r="46" spans="1:3" x14ac:dyDescent="0.2">
      <c r="A46" s="17"/>
    </row>
    <row r="47" spans="1:3" x14ac:dyDescent="0.2">
      <c r="A47" s="17"/>
    </row>
    <row r="48" spans="1:3" ht="16.5" thickBot="1" x14ac:dyDescent="0.3">
      <c r="C48" s="28"/>
    </row>
    <row r="58" ht="45.75" customHeight="1" x14ac:dyDescent="0.2"/>
  </sheetData>
  <mergeCells count="18">
    <mergeCell ref="E8:E12"/>
    <mergeCell ref="M8:S8"/>
    <mergeCell ref="M11:R11"/>
    <mergeCell ref="M9:N10"/>
    <mergeCell ref="O9:R9"/>
    <mergeCell ref="O10:P10"/>
    <mergeCell ref="Q10:R10"/>
    <mergeCell ref="S9:S12"/>
    <mergeCell ref="M17:O17"/>
    <mergeCell ref="E17:G17"/>
    <mergeCell ref="D6:N6"/>
    <mergeCell ref="H5:N5"/>
    <mergeCell ref="F11:K11"/>
    <mergeCell ref="H10:I10"/>
    <mergeCell ref="J10:K10"/>
    <mergeCell ref="L9:L11"/>
    <mergeCell ref="F8:L8"/>
    <mergeCell ref="D8:D12"/>
  </mergeCells>
  <phoneticPr fontId="44" type="noConversion"/>
  <printOptions horizontalCentered="1"/>
  <pageMargins left="0.19685039370078741" right="0" top="0.59055118110236227" bottom="0.39370078740157483" header="0.31496062992125984" footer="0.31496062992125984"/>
  <pageSetup paperSize="9" scale="80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J11" sqref="J11"/>
    </sheetView>
  </sheetViews>
  <sheetFormatPr defaultRowHeight="12.75" x14ac:dyDescent="0.2"/>
  <cols>
    <col min="4" max="4" width="41" customWidth="1"/>
    <col min="5" max="5" width="29" customWidth="1"/>
    <col min="6" max="6" width="10.83203125" customWidth="1"/>
    <col min="7" max="7" width="11" customWidth="1"/>
    <col min="8" max="8" width="11.1640625" customWidth="1"/>
  </cols>
  <sheetData>
    <row r="1" spans="1:9" x14ac:dyDescent="0.2">
      <c r="F1" s="1" t="s">
        <v>155</v>
      </c>
    </row>
    <row r="2" spans="1:9" x14ac:dyDescent="0.2">
      <c r="F2" s="1" t="s">
        <v>248</v>
      </c>
    </row>
    <row r="3" spans="1:9" ht="15.75" x14ac:dyDescent="0.25">
      <c r="A3" s="177"/>
      <c r="B3" s="191"/>
      <c r="C3" s="191"/>
      <c r="D3" s="191"/>
      <c r="E3" s="191"/>
      <c r="F3" s="1" t="s">
        <v>208</v>
      </c>
      <c r="G3" s="191"/>
      <c r="H3" s="191"/>
      <c r="I3" s="191"/>
    </row>
    <row r="4" spans="1:9" ht="15.75" x14ac:dyDescent="0.25">
      <c r="A4" s="177"/>
      <c r="B4" s="191"/>
      <c r="C4" s="191"/>
      <c r="D4" s="191"/>
      <c r="E4" s="191"/>
      <c r="F4" s="1" t="s">
        <v>206</v>
      </c>
      <c r="G4" s="191"/>
      <c r="H4" s="191"/>
      <c r="I4" s="191"/>
    </row>
    <row r="5" spans="1:9" ht="15" x14ac:dyDescent="0.2">
      <c r="A5" s="1"/>
      <c r="B5" s="1"/>
      <c r="C5" s="1"/>
      <c r="D5" s="1"/>
      <c r="E5" s="1"/>
      <c r="F5" s="1" t="s">
        <v>247</v>
      </c>
      <c r="G5" s="192"/>
      <c r="H5" s="192"/>
      <c r="I5" s="192"/>
    </row>
    <row r="6" spans="1:9" ht="20.25" x14ac:dyDescent="0.2">
      <c r="A6" s="1"/>
      <c r="B6" s="262" t="s">
        <v>230</v>
      </c>
      <c r="C6" s="263"/>
      <c r="D6" s="263"/>
      <c r="E6" s="263"/>
      <c r="F6" s="263"/>
      <c r="G6" s="263"/>
      <c r="H6" s="263"/>
      <c r="I6" s="263"/>
    </row>
    <row r="7" spans="1:9" ht="19.899999999999999" customHeight="1" x14ac:dyDescent="0.2">
      <c r="A7" s="1"/>
      <c r="B7" s="178"/>
      <c r="C7" s="178"/>
      <c r="D7" s="178"/>
      <c r="E7" s="179"/>
      <c r="F7" s="179"/>
      <c r="G7" s="81"/>
      <c r="H7" s="179"/>
      <c r="I7" s="180" t="s">
        <v>76</v>
      </c>
    </row>
    <row r="8" spans="1:9" ht="102" customHeight="1" x14ac:dyDescent="0.2">
      <c r="A8" s="181" t="s">
        <v>143</v>
      </c>
      <c r="B8" s="52" t="s">
        <v>193</v>
      </c>
      <c r="C8" s="52" t="s">
        <v>194</v>
      </c>
      <c r="D8" s="54" t="s">
        <v>195</v>
      </c>
      <c r="E8" s="70" t="s">
        <v>196</v>
      </c>
      <c r="F8" s="70" t="s">
        <v>197</v>
      </c>
      <c r="G8" s="70" t="s">
        <v>198</v>
      </c>
      <c r="H8" s="70" t="s">
        <v>199</v>
      </c>
      <c r="I8" s="182" t="s">
        <v>200</v>
      </c>
    </row>
    <row r="9" spans="1:9" ht="14.25" x14ac:dyDescent="0.2">
      <c r="A9" s="183">
        <v>1</v>
      </c>
      <c r="B9" s="53">
        <v>2</v>
      </c>
      <c r="C9" s="53">
        <v>3</v>
      </c>
      <c r="D9" s="84">
        <v>4</v>
      </c>
      <c r="E9" s="68">
        <v>5</v>
      </c>
      <c r="F9" s="68">
        <v>6</v>
      </c>
      <c r="G9" s="68">
        <v>7</v>
      </c>
      <c r="H9" s="68">
        <v>8</v>
      </c>
      <c r="I9" s="68">
        <v>9</v>
      </c>
    </row>
    <row r="10" spans="1:9" ht="57" x14ac:dyDescent="0.2">
      <c r="A10" s="162" t="s">
        <v>181</v>
      </c>
      <c r="B10" s="184"/>
      <c r="C10" s="184"/>
      <c r="D10" s="69" t="s">
        <v>157</v>
      </c>
      <c r="E10" s="185"/>
      <c r="F10" s="185"/>
      <c r="G10" s="186">
        <f>G11</f>
        <v>5210000</v>
      </c>
      <c r="H10" s="186">
        <f>H11</f>
        <v>5210000</v>
      </c>
      <c r="I10" s="186"/>
    </row>
    <row r="11" spans="1:9" ht="57" x14ac:dyDescent="0.2">
      <c r="A11" s="150" t="s">
        <v>156</v>
      </c>
      <c r="B11" s="184"/>
      <c r="C11" s="184"/>
      <c r="D11" s="69" t="s">
        <v>157</v>
      </c>
      <c r="E11" s="187"/>
      <c r="F11" s="187"/>
      <c r="G11" s="186">
        <f>SUM(G12:G18)</f>
        <v>5210000</v>
      </c>
      <c r="H11" s="186">
        <f>SUM(H12:H18)</f>
        <v>5210000</v>
      </c>
      <c r="I11" s="121"/>
    </row>
    <row r="12" spans="1:9" ht="30.6" customHeight="1" x14ac:dyDescent="0.2">
      <c r="A12" s="162" t="s">
        <v>175</v>
      </c>
      <c r="B12" s="133">
        <v>7310</v>
      </c>
      <c r="C12" s="111" t="s">
        <v>109</v>
      </c>
      <c r="D12" s="136" t="s">
        <v>110</v>
      </c>
      <c r="E12" s="190" t="s">
        <v>201</v>
      </c>
      <c r="F12" s="203">
        <v>2020</v>
      </c>
      <c r="G12" s="203">
        <v>2500000</v>
      </c>
      <c r="H12" s="203">
        <v>2500000</v>
      </c>
      <c r="I12" s="189"/>
    </row>
    <row r="13" spans="1:9" ht="65.45" customHeight="1" x14ac:dyDescent="0.2">
      <c r="A13" s="162" t="s">
        <v>202</v>
      </c>
      <c r="B13" s="133">
        <v>7330</v>
      </c>
      <c r="C13" s="111" t="s">
        <v>109</v>
      </c>
      <c r="D13" s="136" t="s">
        <v>116</v>
      </c>
      <c r="E13" s="188" t="s">
        <v>229</v>
      </c>
      <c r="F13" s="203">
        <v>2020</v>
      </c>
      <c r="G13" s="203">
        <f>[2]Лист1!$E$6</f>
        <v>1500000</v>
      </c>
      <c r="H13" s="203">
        <f>[2]Лист1!$E$6</f>
        <v>1500000</v>
      </c>
      <c r="I13" s="189"/>
    </row>
    <row r="14" spans="1:9" ht="93" customHeight="1" x14ac:dyDescent="0.2">
      <c r="A14" s="162" t="s">
        <v>202</v>
      </c>
      <c r="B14" s="133">
        <v>7330</v>
      </c>
      <c r="C14" s="111" t="s">
        <v>109</v>
      </c>
      <c r="D14" s="136" t="s">
        <v>116</v>
      </c>
      <c r="E14" s="136" t="s">
        <v>224</v>
      </c>
      <c r="F14" s="203">
        <v>2020</v>
      </c>
      <c r="G14" s="203">
        <f>[2]Лист1!$E$7</f>
        <v>250000</v>
      </c>
      <c r="H14" s="203">
        <f>[2]Лист1!$E$7</f>
        <v>250000</v>
      </c>
      <c r="I14" s="189"/>
    </row>
    <row r="15" spans="1:9" ht="93" customHeight="1" x14ac:dyDescent="0.2">
      <c r="A15" s="162" t="s">
        <v>202</v>
      </c>
      <c r="B15" s="133">
        <v>7330</v>
      </c>
      <c r="C15" s="111" t="s">
        <v>109</v>
      </c>
      <c r="D15" s="136" t="s">
        <v>116</v>
      </c>
      <c r="E15" s="136" t="s">
        <v>225</v>
      </c>
      <c r="F15" s="203">
        <v>2020</v>
      </c>
      <c r="G15" s="203">
        <f>[2]Лист1!$E$8</f>
        <v>200000</v>
      </c>
      <c r="H15" s="203">
        <f>G15</f>
        <v>200000</v>
      </c>
      <c r="I15" s="189"/>
    </row>
    <row r="16" spans="1:9" ht="93" customHeight="1" x14ac:dyDescent="0.2">
      <c r="A16" s="162" t="s">
        <v>202</v>
      </c>
      <c r="B16" s="133">
        <v>7330</v>
      </c>
      <c r="C16" s="111" t="s">
        <v>109</v>
      </c>
      <c r="D16" s="136" t="s">
        <v>116</v>
      </c>
      <c r="E16" s="136" t="s">
        <v>226</v>
      </c>
      <c r="F16" s="203">
        <v>2020</v>
      </c>
      <c r="G16" s="203">
        <f>[2]Лист1!$E$9</f>
        <v>260000</v>
      </c>
      <c r="H16" s="203">
        <f>G16</f>
        <v>260000</v>
      </c>
      <c r="I16" s="189"/>
    </row>
    <row r="17" spans="1:9" ht="93" customHeight="1" x14ac:dyDescent="0.2">
      <c r="A17" s="162" t="s">
        <v>202</v>
      </c>
      <c r="B17" s="133">
        <v>7330</v>
      </c>
      <c r="C17" s="111" t="s">
        <v>109</v>
      </c>
      <c r="D17" s="136" t="s">
        <v>116</v>
      </c>
      <c r="E17" s="136" t="s">
        <v>227</v>
      </c>
      <c r="F17" s="203"/>
      <c r="G17" s="203">
        <f>[2]Лист1!$E$10</f>
        <v>300000</v>
      </c>
      <c r="H17" s="203">
        <f>G17</f>
        <v>300000</v>
      </c>
      <c r="I17" s="189"/>
    </row>
    <row r="18" spans="1:9" ht="93" customHeight="1" x14ac:dyDescent="0.2">
      <c r="A18" s="162" t="s">
        <v>202</v>
      </c>
      <c r="B18" s="133">
        <v>7330</v>
      </c>
      <c r="C18" s="111" t="s">
        <v>109</v>
      </c>
      <c r="D18" s="136" t="s">
        <v>116</v>
      </c>
      <c r="E18" s="136" t="s">
        <v>228</v>
      </c>
      <c r="F18" s="203">
        <v>2020</v>
      </c>
      <c r="G18" s="203">
        <f>[2]Лист1!$E$11</f>
        <v>200000</v>
      </c>
      <c r="H18" s="203">
        <f>G18</f>
        <v>200000</v>
      </c>
      <c r="I18" s="189"/>
    </row>
  </sheetData>
  <mergeCells count="1">
    <mergeCell ref="B6:I6"/>
  </mergeCells>
  <phoneticPr fontId="66" type="noConversion"/>
  <pageMargins left="0.7" right="0.34" top="0.52" bottom="0.25" header="0.31496062992125984" footer="0.2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5" zoomScaleNormal="75" zoomScaleSheetLayoutView="100" workbookViewId="0">
      <pane xSplit="2" ySplit="8" topLeftCell="C24" activePane="bottomRight" state="frozen"/>
      <selection pane="topRight" activeCell="C1" sqref="C1"/>
      <selection pane="bottomLeft" activeCell="A9" sqref="A9"/>
      <selection pane="bottomRight" activeCell="F3" sqref="F3"/>
    </sheetView>
  </sheetViews>
  <sheetFormatPr defaultColWidth="9.1640625" defaultRowHeight="12.75" x14ac:dyDescent="0.2"/>
  <cols>
    <col min="1" max="1" width="9.1640625" style="71" customWidth="1"/>
    <col min="2" max="2" width="10.1640625" style="71" customWidth="1"/>
    <col min="3" max="3" width="68" style="5" customWidth="1"/>
    <col min="4" max="4" width="52" style="5" customWidth="1"/>
    <col min="5" max="5" width="17.5" style="5" customWidth="1"/>
    <col min="6" max="6" width="12.83203125" style="5" customWidth="1"/>
    <col min="7" max="7" width="13.5" style="5" customWidth="1"/>
    <col min="8" max="8" width="15.33203125" style="5" customWidth="1"/>
    <col min="9" max="9" width="4.33203125" style="4" customWidth="1"/>
    <col min="10" max="16384" width="9.1640625" style="4"/>
  </cols>
  <sheetData>
    <row r="1" spans="1:8" x14ac:dyDescent="0.2">
      <c r="F1" s="1" t="s">
        <v>204</v>
      </c>
    </row>
    <row r="2" spans="1:8" x14ac:dyDescent="0.2">
      <c r="F2" s="1" t="s">
        <v>248</v>
      </c>
    </row>
    <row r="3" spans="1:8" x14ac:dyDescent="0.2">
      <c r="F3" s="1" t="s">
        <v>207</v>
      </c>
    </row>
    <row r="4" spans="1:8" x14ac:dyDescent="0.2">
      <c r="F4" s="1" t="s">
        <v>206</v>
      </c>
    </row>
    <row r="5" spans="1:8" s="38" customFormat="1" ht="13.5" customHeight="1" x14ac:dyDescent="0.25">
      <c r="A5" s="166"/>
      <c r="B5" s="166"/>
      <c r="C5" s="166"/>
      <c r="D5" s="166"/>
      <c r="E5" s="166"/>
      <c r="F5" s="1" t="s">
        <v>235</v>
      </c>
      <c r="G5" s="166"/>
      <c r="H5" s="166"/>
    </row>
    <row r="6" spans="1:8" ht="27.6" customHeight="1" x14ac:dyDescent="0.2">
      <c r="A6" s="264" t="s">
        <v>234</v>
      </c>
      <c r="B6" s="265"/>
      <c r="C6" s="265"/>
      <c r="D6" s="265"/>
      <c r="E6" s="265"/>
      <c r="F6" s="265"/>
      <c r="G6" s="265"/>
      <c r="H6" s="265"/>
    </row>
    <row r="7" spans="1:8" ht="18.75" x14ac:dyDescent="0.2">
      <c r="A7" s="72"/>
      <c r="B7" s="72"/>
      <c r="C7" s="6"/>
      <c r="D7" s="80"/>
      <c r="E7" s="80"/>
      <c r="F7" s="80"/>
      <c r="G7" s="81"/>
      <c r="H7" s="67" t="s">
        <v>76</v>
      </c>
    </row>
    <row r="8" spans="1:8" ht="81" customHeight="1" x14ac:dyDescent="0.2">
      <c r="A8" s="82" t="s">
        <v>149</v>
      </c>
      <c r="B8" s="53" t="s">
        <v>148</v>
      </c>
      <c r="C8" s="112" t="s">
        <v>146</v>
      </c>
      <c r="D8" s="68" t="s">
        <v>38</v>
      </c>
      <c r="E8" s="68" t="s">
        <v>147</v>
      </c>
      <c r="F8" s="83" t="s">
        <v>18</v>
      </c>
      <c r="G8" s="135" t="s">
        <v>19</v>
      </c>
      <c r="H8" s="68" t="s">
        <v>127</v>
      </c>
    </row>
    <row r="9" spans="1:8" ht="26.45" customHeight="1" x14ac:dyDescent="0.2">
      <c r="A9" s="210">
        <v>3090</v>
      </c>
      <c r="B9" s="211" t="s">
        <v>180</v>
      </c>
      <c r="C9" s="212" t="s">
        <v>182</v>
      </c>
      <c r="D9" s="268" t="s">
        <v>237</v>
      </c>
      <c r="E9" s="269"/>
      <c r="F9" s="120">
        <v>30000</v>
      </c>
      <c r="G9" s="120"/>
      <c r="H9" s="121">
        <f t="shared" ref="H9:H26" si="0">F9+G9</f>
        <v>30000</v>
      </c>
    </row>
    <row r="10" spans="1:8" ht="18.600000000000001" customHeight="1" x14ac:dyDescent="0.2">
      <c r="A10" s="210">
        <v>3210</v>
      </c>
      <c r="B10" s="211" t="s">
        <v>93</v>
      </c>
      <c r="C10" s="212" t="s">
        <v>94</v>
      </c>
      <c r="D10" s="268"/>
      <c r="E10" s="270"/>
      <c r="F10" s="120">
        <v>103717</v>
      </c>
      <c r="G10" s="120"/>
      <c r="H10" s="121">
        <f t="shared" si="0"/>
        <v>103717</v>
      </c>
    </row>
    <row r="11" spans="1:8" ht="18.600000000000001" customHeight="1" x14ac:dyDescent="0.2">
      <c r="A11" s="213">
        <v>3242</v>
      </c>
      <c r="B11" s="214" t="s">
        <v>79</v>
      </c>
      <c r="C11" s="137" t="s">
        <v>121</v>
      </c>
      <c r="D11" s="268"/>
      <c r="E11" s="271"/>
      <c r="F11" s="120">
        <v>231000</v>
      </c>
      <c r="G11" s="120"/>
      <c r="H11" s="121">
        <f t="shared" si="0"/>
        <v>231000</v>
      </c>
    </row>
    <row r="12" spans="1:8" ht="25.15" customHeight="1" x14ac:dyDescent="0.2">
      <c r="A12" s="213">
        <v>3140</v>
      </c>
      <c r="B12" s="214" t="s">
        <v>218</v>
      </c>
      <c r="C12" s="137" t="s">
        <v>236</v>
      </c>
      <c r="D12" s="205" t="s">
        <v>241</v>
      </c>
      <c r="E12" s="204"/>
      <c r="F12" s="120">
        <v>410000</v>
      </c>
      <c r="G12" s="120"/>
      <c r="H12" s="121">
        <f t="shared" si="0"/>
        <v>410000</v>
      </c>
    </row>
    <row r="13" spans="1:8" ht="21.6" customHeight="1" x14ac:dyDescent="0.2">
      <c r="A13" s="213">
        <v>4081</v>
      </c>
      <c r="B13" s="214" t="s">
        <v>104</v>
      </c>
      <c r="C13" s="137" t="s">
        <v>122</v>
      </c>
      <c r="D13" s="267" t="s">
        <v>238</v>
      </c>
      <c r="E13" s="269"/>
      <c r="F13" s="120">
        <v>123731</v>
      </c>
      <c r="G13" s="120"/>
      <c r="H13" s="121">
        <f t="shared" si="0"/>
        <v>123731</v>
      </c>
    </row>
    <row r="14" spans="1:8" ht="19.899999999999999" customHeight="1" x14ac:dyDescent="0.2">
      <c r="A14" s="213">
        <v>4082</v>
      </c>
      <c r="B14" s="214" t="s">
        <v>104</v>
      </c>
      <c r="C14" s="137" t="s">
        <v>123</v>
      </c>
      <c r="D14" s="267"/>
      <c r="E14" s="271"/>
      <c r="F14" s="120">
        <v>700000</v>
      </c>
      <c r="G14" s="120"/>
      <c r="H14" s="121">
        <f t="shared" si="0"/>
        <v>700000</v>
      </c>
    </row>
    <row r="15" spans="1:8" ht="28.15" customHeight="1" x14ac:dyDescent="0.2">
      <c r="A15" s="213">
        <v>5061</v>
      </c>
      <c r="B15" s="214" t="s">
        <v>83</v>
      </c>
      <c r="C15" s="137" t="s">
        <v>92</v>
      </c>
      <c r="D15" s="206" t="s">
        <v>239</v>
      </c>
      <c r="E15" s="163"/>
      <c r="F15" s="120">
        <v>588077</v>
      </c>
      <c r="G15" s="120"/>
      <c r="H15" s="121">
        <f t="shared" si="0"/>
        <v>588077</v>
      </c>
    </row>
    <row r="16" spans="1:8" ht="25.9" customHeight="1" x14ac:dyDescent="0.2">
      <c r="A16" s="211" t="s">
        <v>97</v>
      </c>
      <c r="B16" s="211" t="s">
        <v>27</v>
      </c>
      <c r="C16" s="137" t="s">
        <v>98</v>
      </c>
      <c r="D16" s="266" t="s">
        <v>240</v>
      </c>
      <c r="E16" s="269"/>
      <c r="F16" s="120"/>
      <c r="G16" s="120">
        <v>50000</v>
      </c>
      <c r="H16" s="121">
        <f t="shared" si="0"/>
        <v>50000</v>
      </c>
    </row>
    <row r="17" spans="1:16" ht="13.9" customHeight="1" x14ac:dyDescent="0.2">
      <c r="A17" s="210">
        <v>1010</v>
      </c>
      <c r="B17" s="211" t="s">
        <v>77</v>
      </c>
      <c r="C17" s="215" t="s">
        <v>99</v>
      </c>
      <c r="D17" s="266"/>
      <c r="E17" s="270"/>
      <c r="F17" s="120"/>
      <c r="G17" s="120">
        <v>13529360</v>
      </c>
      <c r="H17" s="121">
        <f t="shared" si="0"/>
        <v>13529360</v>
      </c>
    </row>
    <row r="18" spans="1:16" ht="28.9" customHeight="1" x14ac:dyDescent="0.2">
      <c r="A18" s="210">
        <v>4060</v>
      </c>
      <c r="B18" s="214" t="s">
        <v>81</v>
      </c>
      <c r="C18" s="137" t="s">
        <v>114</v>
      </c>
      <c r="D18" s="266"/>
      <c r="E18" s="270"/>
      <c r="F18" s="120"/>
      <c r="G18" s="120">
        <f>312000</f>
        <v>312000</v>
      </c>
      <c r="H18" s="121">
        <f t="shared" si="0"/>
        <v>312000</v>
      </c>
    </row>
    <row r="19" spans="1:16" x14ac:dyDescent="0.2">
      <c r="A19" s="210">
        <v>6030</v>
      </c>
      <c r="B19" s="211" t="s">
        <v>85</v>
      </c>
      <c r="C19" s="212" t="s">
        <v>105</v>
      </c>
      <c r="D19" s="266"/>
      <c r="E19" s="270"/>
      <c r="F19" s="120">
        <v>11372561</v>
      </c>
      <c r="G19" s="120">
        <v>6544000</v>
      </c>
      <c r="H19" s="121">
        <f t="shared" si="0"/>
        <v>17916561</v>
      </c>
    </row>
    <row r="20" spans="1:16" x14ac:dyDescent="0.2">
      <c r="A20" s="210">
        <v>7310</v>
      </c>
      <c r="B20" s="211" t="s">
        <v>109</v>
      </c>
      <c r="C20" s="212" t="s">
        <v>110</v>
      </c>
      <c r="D20" s="266"/>
      <c r="E20" s="270"/>
      <c r="F20" s="120"/>
      <c r="G20" s="120">
        <v>2500000</v>
      </c>
      <c r="H20" s="121">
        <f t="shared" si="0"/>
        <v>2500000</v>
      </c>
    </row>
    <row r="21" spans="1:16" ht="26.45" customHeight="1" x14ac:dyDescent="0.2">
      <c r="A21" s="210">
        <v>7330</v>
      </c>
      <c r="B21" s="211" t="s">
        <v>109</v>
      </c>
      <c r="C21" s="212" t="s">
        <v>116</v>
      </c>
      <c r="D21" s="266"/>
      <c r="E21" s="270"/>
      <c r="F21" s="120"/>
      <c r="G21" s="120">
        <v>1500000</v>
      </c>
      <c r="H21" s="121">
        <f t="shared" si="0"/>
        <v>1500000</v>
      </c>
    </row>
    <row r="22" spans="1:16" ht="38.450000000000003" customHeight="1" x14ac:dyDescent="0.2">
      <c r="A22" s="210">
        <v>6011</v>
      </c>
      <c r="B22" s="211" t="s">
        <v>85</v>
      </c>
      <c r="C22" s="212" t="s">
        <v>108</v>
      </c>
      <c r="D22" s="207" t="s">
        <v>245</v>
      </c>
      <c r="E22" s="163"/>
      <c r="F22" s="120"/>
      <c r="G22" s="120">
        <v>2000000</v>
      </c>
      <c r="H22" s="121">
        <f t="shared" si="0"/>
        <v>2000000</v>
      </c>
    </row>
    <row r="23" spans="1:16" ht="26.45" customHeight="1" x14ac:dyDescent="0.2">
      <c r="A23" s="213">
        <v>7130</v>
      </c>
      <c r="B23" s="216" t="s">
        <v>125</v>
      </c>
      <c r="C23" s="217" t="s">
        <v>126</v>
      </c>
      <c r="D23" s="206" t="s">
        <v>246</v>
      </c>
      <c r="E23" s="163"/>
      <c r="F23" s="120">
        <v>81455</v>
      </c>
      <c r="G23" s="120"/>
      <c r="H23" s="121">
        <f t="shared" si="0"/>
        <v>81455</v>
      </c>
    </row>
    <row r="24" spans="1:16" ht="24.6" customHeight="1" x14ac:dyDescent="0.2">
      <c r="A24" s="213">
        <v>7330</v>
      </c>
      <c r="B24" s="216" t="s">
        <v>109</v>
      </c>
      <c r="C24" s="217" t="s">
        <v>116</v>
      </c>
      <c r="D24" s="208" t="s">
        <v>244</v>
      </c>
      <c r="E24" s="204"/>
      <c r="F24" s="120"/>
      <c r="G24" s="120">
        <v>1210000</v>
      </c>
      <c r="H24" s="121">
        <f t="shared" si="0"/>
        <v>1210000</v>
      </c>
    </row>
    <row r="25" spans="1:16" ht="46.15" customHeight="1" x14ac:dyDescent="0.2">
      <c r="A25" s="210">
        <v>7693</v>
      </c>
      <c r="B25" s="218" t="s">
        <v>39</v>
      </c>
      <c r="C25" s="212" t="s">
        <v>113</v>
      </c>
      <c r="D25" s="206" t="s">
        <v>243</v>
      </c>
      <c r="E25" s="163"/>
      <c r="F25" s="120">
        <v>72000</v>
      </c>
      <c r="G25" s="120"/>
      <c r="H25" s="121">
        <f t="shared" si="0"/>
        <v>72000</v>
      </c>
    </row>
    <row r="26" spans="1:16" ht="28.15" customHeight="1" x14ac:dyDescent="0.2">
      <c r="A26" s="210">
        <v>8330</v>
      </c>
      <c r="B26" s="218" t="s">
        <v>112</v>
      </c>
      <c r="C26" s="212" t="s">
        <v>135</v>
      </c>
      <c r="D26" s="209" t="s">
        <v>242</v>
      </c>
      <c r="E26" s="163"/>
      <c r="F26" s="120"/>
      <c r="G26" s="120">
        <v>320800</v>
      </c>
      <c r="H26" s="121">
        <f t="shared" si="0"/>
        <v>320800</v>
      </c>
    </row>
    <row r="27" spans="1:16" ht="18.600000000000001" customHeight="1" x14ac:dyDescent="0.2">
      <c r="A27" s="155"/>
      <c r="B27" s="219"/>
      <c r="C27" s="220" t="s">
        <v>37</v>
      </c>
      <c r="D27" s="221"/>
      <c r="E27" s="222"/>
      <c r="F27" s="175">
        <f>SUM(F9:F26)</f>
        <v>13712541</v>
      </c>
      <c r="G27" s="175">
        <f>SUM(G9:G26)</f>
        <v>27966160</v>
      </c>
      <c r="H27" s="175">
        <f>SUM(H9:H26)</f>
        <v>41678701</v>
      </c>
    </row>
    <row r="28" spans="1:16" x14ac:dyDescent="0.2">
      <c r="F28" s="73"/>
      <c r="G28" s="124"/>
      <c r="H28" s="73"/>
    </row>
    <row r="29" spans="1:16" ht="34.9" customHeight="1" x14ac:dyDescent="0.2">
      <c r="A29" s="172"/>
      <c r="B29" s="172"/>
      <c r="C29" s="172" t="s">
        <v>190</v>
      </c>
      <c r="D29" s="174" t="s">
        <v>178</v>
      </c>
      <c r="E29" s="172"/>
      <c r="F29" s="176"/>
      <c r="G29" s="176"/>
      <c r="H29" s="172"/>
    </row>
    <row r="30" spans="1:16" ht="20.25" customHeight="1" x14ac:dyDescent="0.2">
      <c r="A30" s="272"/>
      <c r="B30" s="272"/>
      <c r="C30" s="272"/>
      <c r="D30" s="272"/>
      <c r="E30" s="272"/>
      <c r="F30" s="272"/>
      <c r="G30" s="272"/>
      <c r="H30" s="272"/>
      <c r="I30" s="85"/>
      <c r="J30" s="85"/>
      <c r="K30" s="85"/>
      <c r="L30" s="85"/>
      <c r="M30" s="85"/>
      <c r="N30" s="85"/>
      <c r="O30" s="85"/>
      <c r="P30" s="85"/>
    </row>
    <row r="31" spans="1:16" ht="20.25" customHeight="1" x14ac:dyDescent="0.2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</row>
    <row r="32" spans="1:16" ht="30.75" customHeight="1" x14ac:dyDescent="0.2">
      <c r="A32" s="272"/>
      <c r="B32" s="272"/>
      <c r="C32" s="272"/>
      <c r="D32" s="272"/>
      <c r="E32" s="272"/>
      <c r="F32" s="272"/>
      <c r="G32" s="272"/>
      <c r="H32" s="272"/>
      <c r="I32" s="85"/>
      <c r="J32" s="85"/>
      <c r="K32" s="85"/>
      <c r="L32" s="85"/>
      <c r="M32" s="85"/>
      <c r="N32" s="85"/>
      <c r="O32" s="85"/>
      <c r="P32" s="85"/>
    </row>
    <row r="33" spans="1:16" ht="21" customHeight="1" x14ac:dyDescent="0.2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</row>
  </sheetData>
  <mergeCells count="11">
    <mergeCell ref="A33:P33"/>
    <mergeCell ref="A30:H30"/>
    <mergeCell ref="A32:H32"/>
    <mergeCell ref="A31:P31"/>
    <mergeCell ref="A6:H6"/>
    <mergeCell ref="D16:D21"/>
    <mergeCell ref="D13:D14"/>
    <mergeCell ref="D9:D11"/>
    <mergeCell ref="E9:E11"/>
    <mergeCell ref="E13:E14"/>
    <mergeCell ref="E16:E21"/>
  </mergeCells>
  <phoneticPr fontId="25" type="noConversion"/>
  <pageMargins left="0.51181102362204722" right="0.51181102362204722" top="0.74803149606299213" bottom="0.39370078740157483" header="0.35433070866141736" footer="0.35433070866141736"/>
  <pageSetup paperSize="9" scale="75" fitToHeight="32" orientation="landscape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9F5AA50-B642-4767-9527-750CADBAE5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дод.1</vt:lpstr>
      <vt:lpstr>дод.2  </vt:lpstr>
      <vt:lpstr>дод.3</vt:lpstr>
      <vt:lpstr>дод.4</vt:lpstr>
      <vt:lpstr>дод.5</vt:lpstr>
      <vt:lpstr>дод. 6</vt:lpstr>
      <vt:lpstr>дод.1!Заголовки_для_печати</vt:lpstr>
      <vt:lpstr>'дод.2  '!Заголовки_для_печати</vt:lpstr>
      <vt:lpstr>дод.3!Заголовки_для_печати</vt:lpstr>
      <vt:lpstr>'дод. 6'!Область_печати</vt:lpstr>
      <vt:lpstr>дод.1!Область_печати</vt:lpstr>
      <vt:lpstr>'дод.2  '!Область_печати</vt:lpstr>
      <vt:lpstr>дод.3!Область_печати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Виталий</cp:lastModifiedBy>
  <cp:lastPrinted>2019-11-29T14:07:35Z</cp:lastPrinted>
  <dcterms:created xsi:type="dcterms:W3CDTF">2014-01-17T10:52:16Z</dcterms:created>
  <dcterms:modified xsi:type="dcterms:W3CDTF">2019-12-02T07:22:31Z</dcterms:modified>
</cp:coreProperties>
</file>