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Desktop\Новая папка (2)\Штатные расписания по Д-С\"/>
    </mc:Choice>
  </mc:AlternateContent>
  <bookViews>
    <workbookView xWindow="195" yWindow="15" windowWidth="10365" windowHeight="8040"/>
  </bookViews>
  <sheets>
    <sheet name="01.04.2019" sheetId="43" r:id="rId1"/>
  </sheets>
  <definedNames>
    <definedName name="_xlnm.Print_Titles" localSheetId="0">'01.04.2019'!$20:$22</definedName>
  </definedNames>
  <calcPr calcId="162913" fullCalcOnLoad="1"/>
</workbook>
</file>

<file path=xl/calcChain.xml><?xml version="1.0" encoding="utf-8"?>
<calcChain xmlns="http://schemas.openxmlformats.org/spreadsheetml/2006/main">
  <c r="F39" i="43" l="1"/>
  <c r="G39" i="43"/>
  <c r="M39" i="43" s="1"/>
  <c r="M41" i="43" s="1"/>
  <c r="F35" i="43"/>
  <c r="G35" i="43" s="1"/>
  <c r="I44" i="43"/>
  <c r="I33" i="43"/>
  <c r="C33" i="43"/>
  <c r="C37" i="43"/>
  <c r="C45" i="43" s="1"/>
  <c r="C41" i="43"/>
  <c r="C44" i="43"/>
  <c r="L33" i="43"/>
  <c r="L45" i="43" s="1"/>
  <c r="L37" i="43"/>
  <c r="L41" i="43"/>
  <c r="F32" i="43"/>
  <c r="K32" i="43" s="1"/>
  <c r="K33" i="43" s="1"/>
  <c r="K45" i="43" s="1"/>
  <c r="K37" i="43"/>
  <c r="K41" i="43"/>
  <c r="F31" i="43"/>
  <c r="J31" i="43" s="1"/>
  <c r="J37" i="43"/>
  <c r="J41" i="43"/>
  <c r="I37" i="43"/>
  <c r="I41" i="43"/>
  <c r="I45" i="43"/>
  <c r="F29" i="43"/>
  <c r="H33" i="43"/>
  <c r="H45" i="43" s="1"/>
  <c r="H37" i="43"/>
  <c r="H41" i="43"/>
  <c r="G33" i="43"/>
  <c r="F36" i="43"/>
  <c r="G36" i="43" s="1"/>
  <c r="M36" i="43" s="1"/>
  <c r="F40" i="43"/>
  <c r="G40" i="43"/>
  <c r="F43" i="43"/>
  <c r="G43" i="43" s="1"/>
  <c r="F44" i="43"/>
  <c r="F23" i="43"/>
  <c r="F24" i="43"/>
  <c r="M24" i="43" s="1"/>
  <c r="F25" i="43"/>
  <c r="F26" i="43"/>
  <c r="M26" i="43" s="1"/>
  <c r="F27" i="43"/>
  <c r="F28" i="43"/>
  <c r="M28" i="43" s="1"/>
  <c r="F30" i="43"/>
  <c r="F33" i="43"/>
  <c r="F41" i="43"/>
  <c r="M23" i="43"/>
  <c r="M25" i="43"/>
  <c r="M27" i="43"/>
  <c r="M29" i="43"/>
  <c r="M30" i="43"/>
  <c r="M40" i="43"/>
  <c r="G44" i="43" l="1"/>
  <c r="M43" i="43"/>
  <c r="M44" i="43" s="1"/>
  <c r="J33" i="43"/>
  <c r="J45" i="43" s="1"/>
  <c r="M31" i="43"/>
  <c r="F45" i="43"/>
  <c r="G37" i="43"/>
  <c r="G45" i="43" s="1"/>
  <c r="M35" i="43"/>
  <c r="M37" i="43" s="1"/>
  <c r="M32" i="43"/>
  <c r="M33" i="43" s="1"/>
  <c r="F37" i="43"/>
  <c r="G41" i="43"/>
</calcChain>
</file>

<file path=xl/sharedStrings.xml><?xml version="1.0" encoding="utf-8"?>
<sst xmlns="http://schemas.openxmlformats.org/spreadsheetml/2006/main" count="78" uniqueCount="72">
  <si>
    <t>№ п.п.</t>
  </si>
  <si>
    <t>Назва структурного підрозділу та посад</t>
  </si>
  <si>
    <t>Кількість штатних посад</t>
  </si>
  <si>
    <t>Доплати (грн.)</t>
  </si>
  <si>
    <t>Надбавки (грн.)</t>
  </si>
  <si>
    <t>Фонд заробітної плати на місяць (грн.)</t>
  </si>
  <si>
    <t>Всього:</t>
  </si>
  <si>
    <t>Затверджую</t>
  </si>
  <si>
    <t xml:space="preserve">  штатних одиниць</t>
  </si>
  <si>
    <t>(підпіс керівника)</t>
  </si>
  <si>
    <t>(ініціали і прізвище)</t>
  </si>
  <si>
    <t>(чісло, місяць, рік)</t>
  </si>
  <si>
    <t>(підпис)</t>
  </si>
  <si>
    <t>(ініціали і прізвіще)</t>
  </si>
  <si>
    <t>Посадовий оклад</t>
  </si>
  <si>
    <t>Т.Г.Тимошенко</t>
  </si>
  <si>
    <t>Н.А.Алфьорова</t>
  </si>
  <si>
    <t>Директор</t>
  </si>
  <si>
    <t>Сторож</t>
  </si>
  <si>
    <t>Тарифний розряд</t>
  </si>
  <si>
    <t>за звання народний 10%</t>
  </si>
  <si>
    <t>10</t>
  </si>
  <si>
    <t>7</t>
  </si>
  <si>
    <t>5</t>
  </si>
  <si>
    <t>4</t>
  </si>
  <si>
    <t>6</t>
  </si>
  <si>
    <t>8</t>
  </si>
  <si>
    <t>9</t>
  </si>
  <si>
    <t>11</t>
  </si>
  <si>
    <t>12</t>
  </si>
  <si>
    <t>13</t>
  </si>
  <si>
    <t>(назва установи)</t>
  </si>
  <si>
    <t xml:space="preserve">Волноваського  творчого    центру    молоді  </t>
  </si>
  <si>
    <t>Костюмер</t>
  </si>
  <si>
    <t>Двірник</t>
  </si>
  <si>
    <t>10% за викорис.дез.засобів</t>
  </si>
  <si>
    <t>Заступник директора з культурно-масової, інформаційної та науково-методичної роботи</t>
  </si>
  <si>
    <t>Заступник директора з адміністративно-господарчої роботи</t>
  </si>
  <si>
    <t>ЗАТВЕРДЖЕНО</t>
  </si>
  <si>
    <t>Наказ Міністерства фінансів України</t>
  </si>
  <si>
    <t>28 січня 2002 року №57</t>
  </si>
  <si>
    <t>(у редакції наказу Міністерства фінансів України</t>
  </si>
  <si>
    <t>від 26 листопада 2012 року №1220)</t>
  </si>
  <si>
    <t xml:space="preserve">Штат у кількості  </t>
  </si>
  <si>
    <t>(посада)</t>
  </si>
  <si>
    <t>Фонд заробітної плати на місяць за посадовими окладами (грн.)</t>
  </si>
  <si>
    <t>Народний театр малих форм "Райдуга"</t>
  </si>
  <si>
    <t xml:space="preserve">Головний режисер </t>
  </si>
  <si>
    <t>Режисер</t>
  </si>
  <si>
    <t>Зразковий танцювальний колектив "Рандеву"</t>
  </si>
  <si>
    <t>РАЗОМ:</t>
  </si>
  <si>
    <t>Головний балетмейстер</t>
  </si>
  <si>
    <t>Балетмейстер</t>
  </si>
  <si>
    <t>Режисер-постановник</t>
  </si>
  <si>
    <t>Звукорежисер 1 категорія</t>
  </si>
  <si>
    <t>Хормейстер</t>
  </si>
  <si>
    <t>35%нічні</t>
  </si>
  <si>
    <t>доплата за вислугу років</t>
  </si>
  <si>
    <t>Прибиральник службових приміщень</t>
  </si>
  <si>
    <t>Народний вокальний колектив "Gold Art"</t>
  </si>
  <si>
    <t>17</t>
  </si>
  <si>
    <t xml:space="preserve">Керівник аматорської дитячої студії </t>
  </si>
  <si>
    <t>за склад. і напруж. роб (50%)</t>
  </si>
  <si>
    <t>М.П.</t>
  </si>
  <si>
    <t>з місячним фондом заробітної плати 73522рн.56коп.</t>
  </si>
  <si>
    <t xml:space="preserve">Сімдесят три тисячі п'ятсот двадцять дві грн.56 коп. </t>
  </si>
  <si>
    <t>Штатний розпис на  2019 рік</t>
  </si>
  <si>
    <t>з 01.04.2019</t>
  </si>
  <si>
    <t>Керівник військово - цивільної адміністрації</t>
  </si>
  <si>
    <t>І.В.Лубінець</t>
  </si>
  <si>
    <t xml:space="preserve">Начальник відділу обліку та звітності-головний бухгалтер </t>
  </si>
  <si>
    <t>Додаток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</si>
</sst>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2"/>
      <name val="Arial Cyr"/>
      <charset val="204"/>
    </font>
    <font>
      <sz val="4"/>
      <name val="Arial Cyr"/>
      <charset val="204"/>
    </font>
    <font>
      <sz val="7"/>
      <name val="Arial Cyr"/>
      <charset val="204"/>
    </font>
    <font>
      <sz val="9"/>
      <name val="Arial Cyr"/>
      <charset val="204"/>
    </font>
    <font>
      <sz val="14"/>
      <name val="Arial Cyr"/>
      <charset val="204"/>
    </font>
    <font>
      <sz val="10"/>
      <name val="Arial Cyr"/>
      <family val="2"/>
      <charset val="204"/>
    </font>
    <font>
      <b/>
      <sz val="14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2" fontId="2" fillId="0" borderId="1" xfId="0" applyNumberFormat="1" applyFont="1" applyBorder="1"/>
    <xf numFmtId="2" fontId="2" fillId="0" borderId="2" xfId="0" applyNumberFormat="1" applyFont="1" applyBorder="1"/>
    <xf numFmtId="0" fontId="7" fillId="0" borderId="0" xfId="0" applyFont="1"/>
    <xf numFmtId="49" fontId="7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3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1" fillId="0" borderId="2" xfId="0" applyFont="1" applyBorder="1"/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/>
    <xf numFmtId="2" fontId="11" fillId="0" borderId="2" xfId="0" applyNumberFormat="1" applyFont="1" applyBorder="1"/>
    <xf numFmtId="0" fontId="0" fillId="0" borderId="0" xfId="0" applyAlignment="1">
      <alignment horizontal="right"/>
    </xf>
    <xf numFmtId="49" fontId="2" fillId="0" borderId="5" xfId="0" applyNumberFormat="1" applyFont="1" applyBorder="1" applyAlignment="1">
      <alignment horizontal="left"/>
    </xf>
    <xf numFmtId="2" fontId="1" fillId="0" borderId="1" xfId="0" applyNumberFormat="1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Border="1" applyAlignment="1"/>
    <xf numFmtId="0" fontId="11" fillId="0" borderId="1" xfId="0" applyFont="1" applyBorder="1" applyAlignment="1">
      <alignment wrapText="1"/>
    </xf>
    <xf numFmtId="1" fontId="11" fillId="0" borderId="2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2" xfId="0" applyFont="1" applyBorder="1"/>
    <xf numFmtId="0" fontId="1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1" fillId="0" borderId="0" xfId="0" applyFont="1" applyBorder="1" applyAlignment="1"/>
    <xf numFmtId="0" fontId="1" fillId="0" borderId="3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1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2" fontId="1" fillId="0" borderId="2" xfId="0" applyNumberFormat="1" applyFont="1" applyBorder="1"/>
    <xf numFmtId="2" fontId="4" fillId="0" borderId="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2" fontId="1" fillId="0" borderId="1" xfId="0" applyNumberFormat="1" applyFont="1" applyBorder="1" applyAlignment="1"/>
    <xf numFmtId="2" fontId="11" fillId="0" borderId="1" xfId="0" applyNumberFormat="1" applyFont="1" applyBorder="1" applyAlignment="1"/>
    <xf numFmtId="2" fontId="4" fillId="0" borderId="1" xfId="0" applyNumberFormat="1" applyFont="1" applyBorder="1" applyAlignment="1"/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12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top"/>
    </xf>
    <xf numFmtId="49" fontId="7" fillId="0" borderId="0" xfId="0" applyNumberFormat="1" applyFont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2" fillId="0" borderId="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19" xfId="0" applyNumberFormat="1" applyFont="1" applyBorder="1" applyAlignment="1">
      <alignment horizontal="center"/>
    </xf>
    <xf numFmtId="2" fontId="11" fillId="0" borderId="20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8" fillId="0" borderId="0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2" fontId="4" fillId="0" borderId="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2" fillId="0" borderId="3" xfId="0" applyFont="1" applyBorder="1" applyAlignment="1"/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0" xfId="0" applyFont="1" applyBorder="1" applyAlignment="1"/>
    <xf numFmtId="49" fontId="11" fillId="0" borderId="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N52"/>
  <sheetViews>
    <sheetView tabSelected="1" zoomScaleNormal="100" workbookViewId="0">
      <selection activeCell="J2" sqref="J2"/>
    </sheetView>
  </sheetViews>
  <sheetFormatPr defaultColWidth="8.85546875" defaultRowHeight="11.25" x14ac:dyDescent="0.2"/>
  <cols>
    <col min="1" max="1" width="4.7109375" style="1" customWidth="1"/>
    <col min="2" max="2" width="25.7109375" style="1" customWidth="1"/>
    <col min="3" max="4" width="8.7109375" style="1" customWidth="1"/>
    <col min="5" max="5" width="9.85546875" style="1" customWidth="1"/>
    <col min="6" max="6" width="9" style="1" customWidth="1"/>
    <col min="7" max="8" width="7.7109375" style="1" customWidth="1"/>
    <col min="9" max="9" width="8" style="1" customWidth="1"/>
    <col min="10" max="10" width="7.7109375" style="1" customWidth="1"/>
    <col min="11" max="11" width="7.42578125" style="1" customWidth="1"/>
    <col min="12" max="12" width="7.7109375" style="1" customWidth="1"/>
    <col min="13" max="13" width="12.7109375" style="1" customWidth="1"/>
    <col min="14" max="14" width="10.7109375" style="1" customWidth="1"/>
    <col min="15" max="16384" width="8.85546875" style="1"/>
  </cols>
  <sheetData>
    <row r="1" spans="1:14" x14ac:dyDescent="0.2">
      <c r="J1" s="1" t="s">
        <v>71</v>
      </c>
    </row>
    <row r="2" spans="1:14" x14ac:dyDescent="0.2">
      <c r="J2" s="1" t="s">
        <v>38</v>
      </c>
    </row>
    <row r="3" spans="1:14" x14ac:dyDescent="0.2">
      <c r="J3" s="1" t="s">
        <v>39</v>
      </c>
    </row>
    <row r="4" spans="1:14" x14ac:dyDescent="0.2">
      <c r="J4" s="1" t="s">
        <v>40</v>
      </c>
    </row>
    <row r="5" spans="1:14" x14ac:dyDescent="0.2">
      <c r="J5" s="1" t="s">
        <v>41</v>
      </c>
    </row>
    <row r="6" spans="1:14" x14ac:dyDescent="0.2">
      <c r="J6" s="1" t="s">
        <v>42</v>
      </c>
    </row>
    <row r="7" spans="1:14" ht="18" x14ac:dyDescent="0.25">
      <c r="A7" s="120"/>
      <c r="B7" s="120"/>
      <c r="C7" s="120"/>
      <c r="D7" s="120"/>
      <c r="E7" s="120"/>
      <c r="F7" s="26"/>
      <c r="G7" s="26"/>
      <c r="J7" s="67" t="s">
        <v>7</v>
      </c>
      <c r="K7" s="67"/>
      <c r="L7" s="67"/>
      <c r="M7" s="67"/>
      <c r="N7" s="67"/>
    </row>
    <row r="8" spans="1:14" s="6" customFormat="1" ht="18" x14ac:dyDescent="0.25">
      <c r="A8" s="26"/>
      <c r="B8" s="26"/>
      <c r="C8" s="26"/>
      <c r="D8" s="25"/>
      <c r="E8" s="25"/>
      <c r="F8" s="27"/>
      <c r="G8" s="26"/>
      <c r="J8" s="7"/>
      <c r="K8" s="7"/>
      <c r="L8" s="7"/>
      <c r="M8" s="7"/>
      <c r="N8" s="7"/>
    </row>
    <row r="9" spans="1:14" ht="12.75" x14ac:dyDescent="0.2">
      <c r="A9" s="43"/>
      <c r="B9" s="43"/>
      <c r="C9" s="43"/>
      <c r="D9" s="43"/>
      <c r="E9" s="42"/>
      <c r="G9" s="42"/>
      <c r="J9" s="99" t="s">
        <v>43</v>
      </c>
      <c r="K9" s="100"/>
      <c r="L9" s="9" t="s">
        <v>60</v>
      </c>
      <c r="M9" s="101" t="s">
        <v>8</v>
      </c>
      <c r="N9" s="69"/>
    </row>
    <row r="10" spans="1:14" ht="15.75" x14ac:dyDescent="0.25">
      <c r="A10" s="122"/>
      <c r="B10" s="122"/>
      <c r="C10" s="122"/>
      <c r="D10" s="122"/>
      <c r="E10" s="122"/>
      <c r="F10" s="122"/>
      <c r="G10" s="122"/>
      <c r="H10" s="122"/>
      <c r="J10" s="68" t="s">
        <v>64</v>
      </c>
      <c r="K10" s="69"/>
      <c r="L10" s="69"/>
      <c r="M10" s="69"/>
      <c r="N10" s="69"/>
    </row>
    <row r="11" spans="1:14" ht="27" customHeight="1" x14ac:dyDescent="0.2">
      <c r="A11" s="74"/>
      <c r="B11" s="74"/>
      <c r="C11" s="74"/>
      <c r="D11" s="74"/>
      <c r="E11" s="74"/>
      <c r="F11" s="74"/>
      <c r="G11" s="74"/>
      <c r="H11" s="74"/>
      <c r="J11" s="103" t="s">
        <v>65</v>
      </c>
      <c r="K11" s="104"/>
      <c r="L11" s="104"/>
      <c r="M11" s="104"/>
      <c r="N11" s="104"/>
    </row>
    <row r="12" spans="1:14" s="6" customFormat="1" ht="6.75" x14ac:dyDescent="0.15">
      <c r="J12" s="72"/>
      <c r="K12" s="72"/>
      <c r="L12" s="72"/>
      <c r="M12" s="72"/>
      <c r="N12" s="72"/>
    </row>
    <row r="13" spans="1:14" ht="18" customHeight="1" x14ac:dyDescent="0.25">
      <c r="A13" s="121" t="s">
        <v>66</v>
      </c>
      <c r="B13" s="121"/>
      <c r="C13" s="121"/>
      <c r="D13" s="121"/>
      <c r="E13" s="121"/>
      <c r="F13" s="121"/>
      <c r="G13" s="121"/>
      <c r="H13" s="121"/>
      <c r="J13" s="73" t="s">
        <v>68</v>
      </c>
      <c r="K13" s="73"/>
      <c r="L13" s="73"/>
      <c r="M13" s="73"/>
      <c r="N13" s="73"/>
    </row>
    <row r="14" spans="1:14" x14ac:dyDescent="0.2">
      <c r="J14" s="71" t="s">
        <v>44</v>
      </c>
      <c r="K14" s="71"/>
      <c r="L14" s="71"/>
      <c r="M14" s="71"/>
      <c r="N14" s="71"/>
    </row>
    <row r="15" spans="1:14" ht="15.6" customHeight="1" x14ac:dyDescent="0.25">
      <c r="A15" s="75" t="s">
        <v>32</v>
      </c>
      <c r="B15" s="75"/>
      <c r="C15" s="75"/>
      <c r="D15" s="75"/>
      <c r="E15" s="75"/>
      <c r="F15" s="75"/>
      <c r="G15" s="75"/>
      <c r="H15" s="36"/>
      <c r="I15" s="36"/>
      <c r="J15" s="37"/>
      <c r="K15" s="37"/>
      <c r="L15" s="37"/>
      <c r="M15" s="102" t="s">
        <v>69</v>
      </c>
      <c r="N15" s="102"/>
    </row>
    <row r="16" spans="1:14" x14ac:dyDescent="0.2">
      <c r="B16" s="74" t="s">
        <v>31</v>
      </c>
      <c r="C16" s="74"/>
      <c r="D16" s="74"/>
      <c r="E16" s="74"/>
      <c r="F16" s="74"/>
      <c r="G16" s="74"/>
      <c r="H16" s="74"/>
      <c r="I16" s="74"/>
      <c r="J16" s="105" t="s">
        <v>9</v>
      </c>
      <c r="K16" s="105"/>
      <c r="L16" s="10"/>
      <c r="M16" s="71" t="s">
        <v>10</v>
      </c>
      <c r="N16" s="71"/>
    </row>
    <row r="17" spans="1:14" s="6" customFormat="1" ht="6.75" x14ac:dyDescent="0.15">
      <c r="J17" s="11"/>
      <c r="K17" s="11"/>
      <c r="L17" s="11"/>
      <c r="M17" s="11"/>
      <c r="N17" s="11"/>
    </row>
    <row r="18" spans="1:14" ht="12.6" customHeight="1" x14ac:dyDescent="0.2">
      <c r="C18" s="84"/>
      <c r="D18" s="84"/>
      <c r="J18" s="82"/>
      <c r="K18" s="73"/>
      <c r="L18" s="83"/>
      <c r="M18" s="106" t="s">
        <v>63</v>
      </c>
      <c r="N18" s="106"/>
    </row>
    <row r="19" spans="1:14" ht="10.9" customHeight="1" thickBot="1" x14ac:dyDescent="0.25">
      <c r="E19" s="1" t="s">
        <v>67</v>
      </c>
      <c r="J19" s="71" t="s">
        <v>11</v>
      </c>
      <c r="K19" s="88"/>
      <c r="L19" s="88"/>
      <c r="M19" s="8"/>
      <c r="N19" s="8"/>
    </row>
    <row r="20" spans="1:14" ht="24" customHeight="1" x14ac:dyDescent="0.2">
      <c r="A20" s="76" t="s">
        <v>0</v>
      </c>
      <c r="B20" s="78" t="s">
        <v>1</v>
      </c>
      <c r="C20" s="78" t="s">
        <v>2</v>
      </c>
      <c r="D20" s="80" t="s">
        <v>14</v>
      </c>
      <c r="E20" s="80" t="s">
        <v>19</v>
      </c>
      <c r="F20" s="117" t="s">
        <v>45</v>
      </c>
      <c r="G20" s="70" t="s">
        <v>4</v>
      </c>
      <c r="H20" s="70"/>
      <c r="I20" s="70"/>
      <c r="J20" s="70"/>
      <c r="K20" s="70" t="s">
        <v>3</v>
      </c>
      <c r="L20" s="70"/>
      <c r="M20" s="89" t="s">
        <v>5</v>
      </c>
      <c r="N20" s="90"/>
    </row>
    <row r="21" spans="1:14" ht="53.45" customHeight="1" x14ac:dyDescent="0.2">
      <c r="A21" s="77"/>
      <c r="B21" s="79"/>
      <c r="C21" s="79"/>
      <c r="D21" s="81"/>
      <c r="E21" s="81"/>
      <c r="F21" s="118"/>
      <c r="G21" s="31" t="s">
        <v>20</v>
      </c>
      <c r="H21" s="31" t="s">
        <v>62</v>
      </c>
      <c r="I21" s="31" t="s">
        <v>57</v>
      </c>
      <c r="J21" s="2" t="s">
        <v>56</v>
      </c>
      <c r="K21" s="31" t="s">
        <v>35</v>
      </c>
      <c r="L21" s="31"/>
      <c r="M21" s="91"/>
      <c r="N21" s="92"/>
    </row>
    <row r="22" spans="1:14" s="3" customFormat="1" ht="13.5" thickBot="1" x14ac:dyDescent="0.25">
      <c r="A22" s="14">
        <v>1</v>
      </c>
      <c r="B22" s="15">
        <v>2</v>
      </c>
      <c r="C22" s="15">
        <v>3</v>
      </c>
      <c r="D22" s="15" t="s">
        <v>24</v>
      </c>
      <c r="E22" s="15" t="s">
        <v>23</v>
      </c>
      <c r="F22" s="15" t="s">
        <v>25</v>
      </c>
      <c r="G22" s="15" t="s">
        <v>22</v>
      </c>
      <c r="H22" s="15" t="s">
        <v>26</v>
      </c>
      <c r="I22" s="15" t="s">
        <v>27</v>
      </c>
      <c r="J22" s="23" t="s">
        <v>21</v>
      </c>
      <c r="K22" s="15" t="s">
        <v>28</v>
      </c>
      <c r="L22" s="15" t="s">
        <v>29</v>
      </c>
      <c r="M22" s="123" t="s">
        <v>30</v>
      </c>
      <c r="N22" s="124"/>
    </row>
    <row r="23" spans="1:14" ht="18.600000000000001" customHeight="1" x14ac:dyDescent="0.2">
      <c r="A23" s="32">
        <v>1</v>
      </c>
      <c r="B23" s="17" t="s">
        <v>17</v>
      </c>
      <c r="C23" s="29">
        <v>1</v>
      </c>
      <c r="D23" s="16">
        <v>4956</v>
      </c>
      <c r="E23" s="29">
        <v>15</v>
      </c>
      <c r="F23" s="21">
        <f t="shared" ref="F23:F32" si="0">SUM(C23*D23)</f>
        <v>4956</v>
      </c>
      <c r="G23" s="5"/>
      <c r="H23" s="57">
        <v>2478</v>
      </c>
      <c r="I23" s="57">
        <v>991.2</v>
      </c>
      <c r="J23" s="5"/>
      <c r="K23" s="5"/>
      <c r="L23" s="57"/>
      <c r="M23" s="95">
        <f t="shared" ref="M23:M32" si="1">F23+G23+H23+I23+J23+K23+L23</f>
        <v>8425.2000000000007</v>
      </c>
      <c r="N23" s="96"/>
    </row>
    <row r="24" spans="1:14" ht="52.9" customHeight="1" x14ac:dyDescent="0.2">
      <c r="A24" s="33">
        <v>2</v>
      </c>
      <c r="B24" s="28" t="s">
        <v>36</v>
      </c>
      <c r="C24" s="30">
        <v>1</v>
      </c>
      <c r="D24" s="19">
        <v>4212.6000000000004</v>
      </c>
      <c r="E24" s="29"/>
      <c r="F24" s="21">
        <f t="shared" si="0"/>
        <v>4212.6000000000004</v>
      </c>
      <c r="G24" s="4"/>
      <c r="H24" s="24">
        <v>2106.3000000000002</v>
      </c>
      <c r="I24" s="24">
        <v>421.26</v>
      </c>
      <c r="J24" s="24"/>
      <c r="K24" s="4"/>
      <c r="L24" s="24"/>
      <c r="M24" s="93">
        <f t="shared" si="1"/>
        <v>6740.1600000000008</v>
      </c>
      <c r="N24" s="94"/>
    </row>
    <row r="25" spans="1:14" ht="17.45" customHeight="1" x14ac:dyDescent="0.2">
      <c r="A25" s="33">
        <v>3</v>
      </c>
      <c r="B25" s="18" t="s">
        <v>54</v>
      </c>
      <c r="C25" s="30">
        <v>1</v>
      </c>
      <c r="D25" s="19">
        <v>3496</v>
      </c>
      <c r="E25" s="29">
        <v>10</v>
      </c>
      <c r="F25" s="21">
        <f t="shared" si="0"/>
        <v>3496</v>
      </c>
      <c r="G25" s="4"/>
      <c r="H25" s="4"/>
      <c r="I25" s="24">
        <v>349.6</v>
      </c>
      <c r="J25" s="4"/>
      <c r="K25" s="4"/>
      <c r="L25" s="4"/>
      <c r="M25" s="93">
        <f t="shared" si="1"/>
        <v>3845.6</v>
      </c>
      <c r="N25" s="94"/>
    </row>
    <row r="26" spans="1:14" ht="12.75" x14ac:dyDescent="0.2">
      <c r="A26" s="33">
        <v>4</v>
      </c>
      <c r="B26" s="28" t="s">
        <v>53</v>
      </c>
      <c r="C26" s="30">
        <v>1</v>
      </c>
      <c r="D26" s="19">
        <v>4073</v>
      </c>
      <c r="E26" s="30">
        <v>12</v>
      </c>
      <c r="F26" s="20">
        <f t="shared" si="0"/>
        <v>4073</v>
      </c>
      <c r="G26" s="4"/>
      <c r="H26" s="4"/>
      <c r="I26" s="24">
        <v>407.3</v>
      </c>
      <c r="J26" s="24"/>
      <c r="K26" s="4"/>
      <c r="L26" s="4"/>
      <c r="M26" s="93">
        <f t="shared" si="1"/>
        <v>4480.3</v>
      </c>
      <c r="N26" s="94"/>
    </row>
    <row r="27" spans="1:14" ht="25.9" customHeight="1" x14ac:dyDescent="0.2">
      <c r="A27" s="33">
        <v>5</v>
      </c>
      <c r="B27" s="28" t="s">
        <v>61</v>
      </c>
      <c r="C27" s="30">
        <v>1</v>
      </c>
      <c r="D27" s="19">
        <v>3496</v>
      </c>
      <c r="E27" s="30">
        <v>10</v>
      </c>
      <c r="F27" s="20">
        <f t="shared" si="0"/>
        <v>3496</v>
      </c>
      <c r="G27" s="20"/>
      <c r="H27" s="20"/>
      <c r="I27" s="24">
        <v>349.6</v>
      </c>
      <c r="J27" s="20"/>
      <c r="K27" s="20"/>
      <c r="L27" s="20"/>
      <c r="M27" s="93">
        <f t="shared" si="1"/>
        <v>3845.6</v>
      </c>
      <c r="N27" s="94"/>
    </row>
    <row r="28" spans="1:14" ht="40.15" customHeight="1" x14ac:dyDescent="0.2">
      <c r="A28" s="33">
        <v>6</v>
      </c>
      <c r="B28" s="28" t="s">
        <v>37</v>
      </c>
      <c r="C28" s="30">
        <v>1</v>
      </c>
      <c r="D28" s="19">
        <v>4212.6000000000004</v>
      </c>
      <c r="E28" s="30"/>
      <c r="F28" s="20">
        <f t="shared" si="0"/>
        <v>4212.6000000000004</v>
      </c>
      <c r="G28" s="20"/>
      <c r="H28" s="20"/>
      <c r="I28" s="24"/>
      <c r="J28" s="20"/>
      <c r="K28" s="20"/>
      <c r="L28" s="20"/>
      <c r="M28" s="93">
        <f t="shared" si="1"/>
        <v>4212.6000000000004</v>
      </c>
      <c r="N28" s="94"/>
    </row>
    <row r="29" spans="1:14" ht="19.149999999999999" customHeight="1" x14ac:dyDescent="0.2">
      <c r="A29" s="33">
        <v>7</v>
      </c>
      <c r="B29" s="28" t="s">
        <v>33</v>
      </c>
      <c r="C29" s="30">
        <v>1</v>
      </c>
      <c r="D29" s="19">
        <v>2094</v>
      </c>
      <c r="E29" s="30">
        <v>2</v>
      </c>
      <c r="F29" s="20">
        <f t="shared" si="0"/>
        <v>2094</v>
      </c>
      <c r="G29" s="20"/>
      <c r="H29" s="20">
        <v>1047</v>
      </c>
      <c r="I29" s="20"/>
      <c r="J29" s="20"/>
      <c r="K29" s="20"/>
      <c r="L29" s="20"/>
      <c r="M29" s="93">
        <f t="shared" si="1"/>
        <v>3141</v>
      </c>
      <c r="N29" s="94"/>
    </row>
    <row r="30" spans="1:14" ht="20.45" customHeight="1" x14ac:dyDescent="0.2">
      <c r="A30" s="33">
        <v>8</v>
      </c>
      <c r="B30" s="28" t="s">
        <v>34</v>
      </c>
      <c r="C30" s="30">
        <v>1</v>
      </c>
      <c r="D30" s="19">
        <v>1921</v>
      </c>
      <c r="E30" s="30">
        <v>1</v>
      </c>
      <c r="F30" s="20">
        <f t="shared" si="0"/>
        <v>1921</v>
      </c>
      <c r="G30" s="20"/>
      <c r="H30" s="20"/>
      <c r="I30" s="20"/>
      <c r="J30" s="20"/>
      <c r="K30" s="20"/>
      <c r="L30" s="20"/>
      <c r="M30" s="93">
        <f t="shared" si="1"/>
        <v>1921</v>
      </c>
      <c r="N30" s="94"/>
    </row>
    <row r="31" spans="1:14" ht="19.149999999999999" customHeight="1" x14ac:dyDescent="0.2">
      <c r="A31" s="33">
        <v>9</v>
      </c>
      <c r="B31" s="28" t="s">
        <v>18</v>
      </c>
      <c r="C31" s="30">
        <v>3</v>
      </c>
      <c r="D31" s="19">
        <v>2094</v>
      </c>
      <c r="E31" s="30">
        <v>2</v>
      </c>
      <c r="F31" s="20">
        <f t="shared" si="0"/>
        <v>6282</v>
      </c>
      <c r="G31" s="20"/>
      <c r="H31" s="20"/>
      <c r="I31" s="20"/>
      <c r="J31" s="20">
        <f>F31*35%</f>
        <v>2198.6999999999998</v>
      </c>
      <c r="K31" s="20"/>
      <c r="L31" s="20"/>
      <c r="M31" s="93">
        <f t="shared" si="1"/>
        <v>8480.7000000000007</v>
      </c>
      <c r="N31" s="94"/>
    </row>
    <row r="32" spans="1:14" ht="28.9" customHeight="1" x14ac:dyDescent="0.2">
      <c r="A32" s="33">
        <v>10</v>
      </c>
      <c r="B32" s="28" t="s">
        <v>58</v>
      </c>
      <c r="C32" s="30">
        <v>1</v>
      </c>
      <c r="D32" s="19">
        <v>2094</v>
      </c>
      <c r="E32" s="30">
        <v>2</v>
      </c>
      <c r="F32" s="20">
        <f t="shared" si="0"/>
        <v>2094</v>
      </c>
      <c r="G32" s="20"/>
      <c r="H32" s="20"/>
      <c r="I32" s="20"/>
      <c r="J32" s="20"/>
      <c r="K32" s="20">
        <f>F32*10%</f>
        <v>209.4</v>
      </c>
      <c r="L32" s="20"/>
      <c r="M32" s="125">
        <f t="shared" si="1"/>
        <v>2303.4</v>
      </c>
      <c r="N32" s="125"/>
    </row>
    <row r="33" spans="1:14" ht="13.9" customHeight="1" x14ac:dyDescent="0.2">
      <c r="A33" s="47"/>
      <c r="B33" s="52" t="s">
        <v>6</v>
      </c>
      <c r="C33" s="45">
        <f>C23+C24+C25+C26+C27+C28+C29+C30+C31+C32</f>
        <v>12</v>
      </c>
      <c r="D33" s="46"/>
      <c r="E33" s="35"/>
      <c r="F33" s="46">
        <f t="shared" ref="F33:M33" si="2">F23+F24+F25+F26+F27+F28+F29+F30+F31+F32</f>
        <v>36837.199999999997</v>
      </c>
      <c r="G33" s="45">
        <f t="shared" si="2"/>
        <v>0</v>
      </c>
      <c r="H33" s="46">
        <f t="shared" si="2"/>
        <v>5631.3</v>
      </c>
      <c r="I33" s="46">
        <f>I23+I24+I25+I26+I27+I28+I29+I30+I31+I32</f>
        <v>2518.96</v>
      </c>
      <c r="J33" s="46">
        <f t="shared" si="2"/>
        <v>2198.6999999999998</v>
      </c>
      <c r="K33" s="46">
        <f t="shared" si="2"/>
        <v>209.4</v>
      </c>
      <c r="L33" s="46">
        <f>L23+L24+L25+L26+L27+L28+L29+L30+L31+L32</f>
        <v>0</v>
      </c>
      <c r="M33" s="109">
        <f t="shared" si="2"/>
        <v>47395.560000000005</v>
      </c>
      <c r="N33" s="109"/>
    </row>
    <row r="34" spans="1:14" ht="27.6" customHeight="1" x14ac:dyDescent="0.2">
      <c r="A34" s="34"/>
      <c r="B34" s="48" t="s">
        <v>46</v>
      </c>
      <c r="C34" s="110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2"/>
    </row>
    <row r="35" spans="1:14" ht="18" customHeight="1" x14ac:dyDescent="0.2">
      <c r="A35" s="33">
        <v>11</v>
      </c>
      <c r="B35" s="49" t="s">
        <v>47</v>
      </c>
      <c r="C35" s="50">
        <v>1</v>
      </c>
      <c r="D35" s="51">
        <v>4361</v>
      </c>
      <c r="E35" s="53">
        <v>13</v>
      </c>
      <c r="F35" s="20">
        <f>SUM(C35*D35)</f>
        <v>4361</v>
      </c>
      <c r="G35" s="51">
        <f>F35*10%</f>
        <v>436.1</v>
      </c>
      <c r="H35" s="51"/>
      <c r="I35" s="51">
        <v>436.1</v>
      </c>
      <c r="J35" s="51"/>
      <c r="K35" s="51"/>
      <c r="L35" s="51"/>
      <c r="M35" s="93">
        <f>F35+G35+H35+I35+J35+K35+L35</f>
        <v>5233.2000000000007</v>
      </c>
      <c r="N35" s="94"/>
    </row>
    <row r="36" spans="1:14" ht="18" customHeight="1" x14ac:dyDescent="0.2">
      <c r="A36" s="33">
        <v>12</v>
      </c>
      <c r="B36" s="49" t="s">
        <v>48</v>
      </c>
      <c r="C36" s="50">
        <v>1</v>
      </c>
      <c r="D36" s="51">
        <v>3784</v>
      </c>
      <c r="E36" s="53">
        <v>11</v>
      </c>
      <c r="F36" s="20">
        <f>SUM(C36*D36)</f>
        <v>3784</v>
      </c>
      <c r="G36" s="51">
        <f>F36*10%</f>
        <v>378.40000000000003</v>
      </c>
      <c r="H36" s="46"/>
      <c r="I36" s="51">
        <v>378.4</v>
      </c>
      <c r="J36" s="46"/>
      <c r="K36" s="46"/>
      <c r="L36" s="46"/>
      <c r="M36" s="93">
        <f>F36+G36+H36+I36+J36+K36+L36</f>
        <v>4540.7999999999993</v>
      </c>
      <c r="N36" s="94"/>
    </row>
    <row r="37" spans="1:14" ht="16.899999999999999" customHeight="1" x14ac:dyDescent="0.2">
      <c r="A37" s="34"/>
      <c r="B37" s="56" t="s">
        <v>6</v>
      </c>
      <c r="C37" s="45">
        <f>SUM(C35:C36)</f>
        <v>2</v>
      </c>
      <c r="D37" s="46"/>
      <c r="E37" s="35"/>
      <c r="F37" s="46">
        <f t="shared" ref="F37:L37" si="3">SUM(F35:F36)</f>
        <v>8145</v>
      </c>
      <c r="G37" s="46">
        <f t="shared" si="3"/>
        <v>814.5</v>
      </c>
      <c r="H37" s="46">
        <f t="shared" si="3"/>
        <v>0</v>
      </c>
      <c r="I37" s="46">
        <f t="shared" si="3"/>
        <v>814.5</v>
      </c>
      <c r="J37" s="46">
        <f t="shared" si="3"/>
        <v>0</v>
      </c>
      <c r="K37" s="46">
        <f t="shared" si="3"/>
        <v>0</v>
      </c>
      <c r="L37" s="46">
        <f t="shared" si="3"/>
        <v>0</v>
      </c>
      <c r="M37" s="114">
        <f>SUM(M35:N36)</f>
        <v>9774</v>
      </c>
      <c r="N37" s="115"/>
    </row>
    <row r="38" spans="1:14" ht="31.15" customHeight="1" x14ac:dyDescent="0.2">
      <c r="A38" s="34"/>
      <c r="B38" s="48" t="s">
        <v>49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18.600000000000001" customHeight="1" x14ac:dyDescent="0.2">
      <c r="A39" s="33">
        <v>13</v>
      </c>
      <c r="B39" s="49" t="s">
        <v>51</v>
      </c>
      <c r="C39" s="50">
        <v>1</v>
      </c>
      <c r="D39" s="51">
        <v>4361</v>
      </c>
      <c r="E39" s="53">
        <v>13</v>
      </c>
      <c r="F39" s="20">
        <f>SUM(C39*D39)</f>
        <v>4361</v>
      </c>
      <c r="G39" s="51">
        <f>F39*10%</f>
        <v>436.1</v>
      </c>
      <c r="H39" s="51"/>
      <c r="I39" s="51">
        <v>436.1</v>
      </c>
      <c r="J39" s="51"/>
      <c r="K39" s="51"/>
      <c r="L39" s="51"/>
      <c r="M39" s="93">
        <f>F39+G39+H39+I39+J39+K39+L39</f>
        <v>5233.2000000000007</v>
      </c>
      <c r="N39" s="94"/>
    </row>
    <row r="40" spans="1:14" ht="21" customHeight="1" x14ac:dyDescent="0.2">
      <c r="A40" s="33">
        <v>14</v>
      </c>
      <c r="B40" s="49" t="s">
        <v>52</v>
      </c>
      <c r="C40" s="50">
        <v>1</v>
      </c>
      <c r="D40" s="51">
        <v>3496</v>
      </c>
      <c r="E40" s="53">
        <v>10</v>
      </c>
      <c r="F40" s="20">
        <f>SUM(C40*D40)</f>
        <v>3496</v>
      </c>
      <c r="G40" s="51">
        <f>F40*10%</f>
        <v>349.6</v>
      </c>
      <c r="H40" s="46"/>
      <c r="I40" s="51">
        <v>349.6</v>
      </c>
      <c r="J40" s="46"/>
      <c r="K40" s="46"/>
      <c r="L40" s="45"/>
      <c r="M40" s="93">
        <f>F40+G40+H40+I40+J40+K40+L40</f>
        <v>4195.2</v>
      </c>
      <c r="N40" s="94"/>
    </row>
    <row r="41" spans="1:14" ht="18.600000000000001" customHeight="1" x14ac:dyDescent="0.2">
      <c r="A41" s="34"/>
      <c r="B41" s="52" t="s">
        <v>6</v>
      </c>
      <c r="C41" s="45">
        <f>SUM(C39:C40)</f>
        <v>2</v>
      </c>
      <c r="D41" s="46"/>
      <c r="E41" s="35"/>
      <c r="F41" s="46">
        <f t="shared" ref="F41:L41" si="4">SUM(F39:F40)</f>
        <v>7857</v>
      </c>
      <c r="G41" s="46">
        <f t="shared" si="4"/>
        <v>785.7</v>
      </c>
      <c r="H41" s="46">
        <f t="shared" si="4"/>
        <v>0</v>
      </c>
      <c r="I41" s="46">
        <f t="shared" si="4"/>
        <v>785.7</v>
      </c>
      <c r="J41" s="46">
        <f t="shared" si="4"/>
        <v>0</v>
      </c>
      <c r="K41" s="46">
        <f t="shared" si="4"/>
        <v>0</v>
      </c>
      <c r="L41" s="46">
        <f t="shared" si="4"/>
        <v>0</v>
      </c>
      <c r="M41" s="114">
        <f>SUM(M39:N40)</f>
        <v>9428.4000000000015</v>
      </c>
      <c r="N41" s="115"/>
    </row>
    <row r="42" spans="1:14" ht="31.9" customHeight="1" x14ac:dyDescent="0.2">
      <c r="A42" s="34"/>
      <c r="B42" s="48" t="s">
        <v>59</v>
      </c>
      <c r="C42" s="50"/>
      <c r="D42" s="60"/>
      <c r="E42" s="61"/>
      <c r="F42" s="46"/>
      <c r="G42" s="46"/>
      <c r="H42" s="46"/>
      <c r="I42" s="46"/>
      <c r="J42" s="46"/>
      <c r="K42" s="46"/>
      <c r="L42" s="46"/>
      <c r="M42" s="58"/>
      <c r="N42" s="59"/>
    </row>
    <row r="43" spans="1:14" ht="24.6" customHeight="1" x14ac:dyDescent="0.2">
      <c r="A43" s="33">
        <v>15</v>
      </c>
      <c r="B43" s="49" t="s">
        <v>55</v>
      </c>
      <c r="C43" s="50">
        <v>1</v>
      </c>
      <c r="D43" s="62">
        <v>4073</v>
      </c>
      <c r="E43" s="53">
        <v>12</v>
      </c>
      <c r="F43" s="63">
        <f>SUM(C43*D43)</f>
        <v>4073</v>
      </c>
      <c r="G43" s="62">
        <f>F43*10%</f>
        <v>407.3</v>
      </c>
      <c r="H43" s="62">
        <v>2037</v>
      </c>
      <c r="I43" s="62">
        <v>407.3</v>
      </c>
      <c r="J43" s="64"/>
      <c r="K43" s="64"/>
      <c r="L43" s="64"/>
      <c r="M43" s="93">
        <f>F43+G43+H43+I43+J43+K43+L43</f>
        <v>6924.6</v>
      </c>
      <c r="N43" s="94"/>
    </row>
    <row r="44" spans="1:14" ht="18" customHeight="1" x14ac:dyDescent="0.2">
      <c r="A44" s="34"/>
      <c r="B44" s="52" t="s">
        <v>6</v>
      </c>
      <c r="C44" s="45">
        <f>SUM(C43)</f>
        <v>1</v>
      </c>
      <c r="D44" s="46"/>
      <c r="E44" s="65"/>
      <c r="F44" s="46">
        <f>SUM(F43)</f>
        <v>4073</v>
      </c>
      <c r="G44" s="66">
        <f>SUM(G43)</f>
        <v>407.3</v>
      </c>
      <c r="H44" s="46">
        <v>2037</v>
      </c>
      <c r="I44" s="66">
        <f>SUM(I43)</f>
        <v>407.3</v>
      </c>
      <c r="J44" s="46"/>
      <c r="K44" s="46"/>
      <c r="L44" s="66"/>
      <c r="M44" s="107">
        <f>SUM(M43)</f>
        <v>6924.6</v>
      </c>
      <c r="N44" s="108"/>
    </row>
    <row r="45" spans="1:14" ht="27.6" customHeight="1" x14ac:dyDescent="0.2">
      <c r="A45" s="34"/>
      <c r="B45" s="48" t="s">
        <v>50</v>
      </c>
      <c r="C45" s="54">
        <f>C33+C37+C41+C44</f>
        <v>17</v>
      </c>
      <c r="D45" s="55"/>
      <c r="E45" s="35"/>
      <c r="F45" s="55">
        <f t="shared" ref="F45:L45" si="5">F33+F37+F41+F44</f>
        <v>56912.2</v>
      </c>
      <c r="G45" s="55">
        <f t="shared" si="5"/>
        <v>2007.5</v>
      </c>
      <c r="H45" s="55">
        <f t="shared" si="5"/>
        <v>7668.3</v>
      </c>
      <c r="I45" s="55">
        <f t="shared" si="5"/>
        <v>4526.46</v>
      </c>
      <c r="J45" s="55">
        <f t="shared" si="5"/>
        <v>2198.6999999999998</v>
      </c>
      <c r="K45" s="55">
        <f t="shared" si="5"/>
        <v>209.4</v>
      </c>
      <c r="L45" s="55">
        <f t="shared" si="5"/>
        <v>0</v>
      </c>
      <c r="M45" s="97">
        <v>73522.559999999998</v>
      </c>
      <c r="N45" s="98"/>
    </row>
    <row r="46" spans="1:14" ht="27.6" customHeight="1" x14ac:dyDescent="0.2">
      <c r="A46" s="38"/>
      <c r="B46" s="44"/>
      <c r="C46" s="40"/>
      <c r="D46" s="41"/>
      <c r="E46" s="39"/>
      <c r="F46" s="41"/>
      <c r="G46" s="41"/>
      <c r="H46" s="41"/>
      <c r="I46" s="41"/>
      <c r="J46" s="41"/>
      <c r="K46" s="41"/>
      <c r="L46" s="41"/>
      <c r="M46" s="41"/>
      <c r="N46" s="41"/>
    </row>
    <row r="47" spans="1:14" ht="27.6" customHeight="1" x14ac:dyDescent="0.2">
      <c r="A47" s="38"/>
      <c r="B47" s="44"/>
      <c r="C47" s="40"/>
      <c r="D47" s="41"/>
      <c r="E47" s="39"/>
      <c r="F47" s="41"/>
      <c r="G47" s="41"/>
      <c r="H47" s="41"/>
      <c r="I47" s="41"/>
      <c r="J47" s="41"/>
      <c r="K47" s="41"/>
      <c r="L47" s="41"/>
      <c r="M47" s="41"/>
      <c r="N47" s="41"/>
    </row>
    <row r="48" spans="1:14" ht="16.899999999999999" customHeight="1" x14ac:dyDescent="0.2">
      <c r="A48" s="12"/>
      <c r="B48" s="119" t="s">
        <v>17</v>
      </c>
      <c r="C48" s="119"/>
      <c r="D48" s="12"/>
      <c r="E48" s="12"/>
      <c r="F48" s="116"/>
      <c r="G48" s="116"/>
      <c r="I48" s="87" t="s">
        <v>16</v>
      </c>
      <c r="J48" s="87"/>
      <c r="K48" s="87"/>
      <c r="L48" s="87"/>
    </row>
    <row r="49" spans="1:12" x14ac:dyDescent="0.2">
      <c r="F49" s="88" t="s">
        <v>12</v>
      </c>
      <c r="G49" s="88"/>
      <c r="I49" s="88" t="s">
        <v>13</v>
      </c>
      <c r="J49" s="88"/>
      <c r="K49" s="88"/>
      <c r="L49" s="88"/>
    </row>
    <row r="50" spans="1:12" x14ac:dyDescent="0.2">
      <c r="F50" s="13"/>
      <c r="G50" s="13"/>
    </row>
    <row r="51" spans="1:12" ht="28.15" customHeight="1" x14ac:dyDescent="0.2">
      <c r="A51" s="12"/>
      <c r="B51" s="113" t="s">
        <v>70</v>
      </c>
      <c r="C51" s="113"/>
      <c r="D51" s="12"/>
      <c r="E51" s="12"/>
      <c r="F51" s="116"/>
      <c r="G51" s="116"/>
      <c r="I51" s="87" t="s">
        <v>15</v>
      </c>
      <c r="J51" s="87"/>
      <c r="K51" s="87"/>
      <c r="L51" s="87"/>
    </row>
    <row r="52" spans="1:12" ht="12.75" x14ac:dyDescent="0.2">
      <c r="B52" s="85"/>
      <c r="C52" s="86"/>
      <c r="D52" s="22"/>
      <c r="E52" s="22"/>
      <c r="F52" s="88" t="s">
        <v>12</v>
      </c>
      <c r="G52" s="88"/>
      <c r="I52" s="88" t="s">
        <v>13</v>
      </c>
      <c r="J52" s="88"/>
      <c r="K52" s="88"/>
      <c r="L52" s="88"/>
    </row>
  </sheetData>
  <mergeCells count="64">
    <mergeCell ref="A7:E7"/>
    <mergeCell ref="A13:H13"/>
    <mergeCell ref="A10:H10"/>
    <mergeCell ref="A11:H11"/>
    <mergeCell ref="M22:N22"/>
    <mergeCell ref="M32:N32"/>
    <mergeCell ref="M28:N28"/>
    <mergeCell ref="M29:N29"/>
    <mergeCell ref="M31:N31"/>
    <mergeCell ref="B51:C51"/>
    <mergeCell ref="M41:N41"/>
    <mergeCell ref="F51:G51"/>
    <mergeCell ref="E20:E21"/>
    <mergeCell ref="C20:C21"/>
    <mergeCell ref="F20:F21"/>
    <mergeCell ref="F48:G48"/>
    <mergeCell ref="B48:C48"/>
    <mergeCell ref="C34:N34"/>
    <mergeCell ref="M36:N36"/>
    <mergeCell ref="M33:N33"/>
    <mergeCell ref="I48:L48"/>
    <mergeCell ref="M35:N35"/>
    <mergeCell ref="C38:N38"/>
    <mergeCell ref="M39:N39"/>
    <mergeCell ref="M40:N40"/>
    <mergeCell ref="M37:N37"/>
    <mergeCell ref="M43:N43"/>
    <mergeCell ref="J9:K9"/>
    <mergeCell ref="M9:N9"/>
    <mergeCell ref="J19:L19"/>
    <mergeCell ref="M15:N15"/>
    <mergeCell ref="J11:N11"/>
    <mergeCell ref="J16:K16"/>
    <mergeCell ref="M18:N18"/>
    <mergeCell ref="M20:N21"/>
    <mergeCell ref="I49:L49"/>
    <mergeCell ref="M27:N27"/>
    <mergeCell ref="M26:N26"/>
    <mergeCell ref="M23:N23"/>
    <mergeCell ref="M24:N24"/>
    <mergeCell ref="M25:N25"/>
    <mergeCell ref="M45:N45"/>
    <mergeCell ref="M30:N30"/>
    <mergeCell ref="M44:N44"/>
    <mergeCell ref="A20:A21"/>
    <mergeCell ref="B20:B21"/>
    <mergeCell ref="D20:D21"/>
    <mergeCell ref="J18:L18"/>
    <mergeCell ref="C18:D18"/>
    <mergeCell ref="B52:C52"/>
    <mergeCell ref="I51:L51"/>
    <mergeCell ref="F52:G52"/>
    <mergeCell ref="I52:L52"/>
    <mergeCell ref="F49:G49"/>
    <mergeCell ref="J7:N7"/>
    <mergeCell ref="J10:N10"/>
    <mergeCell ref="K20:L20"/>
    <mergeCell ref="M16:N16"/>
    <mergeCell ref="J12:N12"/>
    <mergeCell ref="J13:N13"/>
    <mergeCell ref="J14:N14"/>
    <mergeCell ref="G20:J20"/>
    <mergeCell ref="B16:I16"/>
    <mergeCell ref="A15:G15"/>
  </mergeCells>
  <phoneticPr fontId="2" type="noConversion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01.04.2019</vt:lpstr>
      <vt:lpstr>'01.04.2019'!Заголовки_для_печати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Ulyss</dc:creator>
  <cp:lastModifiedBy>Виталий</cp:lastModifiedBy>
  <cp:lastPrinted>2019-04-16T11:00:34Z</cp:lastPrinted>
  <dcterms:created xsi:type="dcterms:W3CDTF">2003-11-13T12:46:08Z</dcterms:created>
  <dcterms:modified xsi:type="dcterms:W3CDTF">2019-07-26T11:26:49Z</dcterms:modified>
</cp:coreProperties>
</file>