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на сайт\427\"/>
    </mc:Choice>
  </mc:AlternateContent>
  <bookViews>
    <workbookView xWindow="285" yWindow="330" windowWidth="15015" windowHeight="7950"/>
  </bookViews>
  <sheets>
    <sheet name="01.10.2020" sheetId="1" r:id="rId1"/>
  </sheets>
  <definedNames>
    <definedName name="_xlnm.Print_Titles" localSheetId="0">'01.10.2020'!$7:$8</definedName>
    <definedName name="_xlnm.Print_Area" localSheetId="0">'01.10.2020'!$A$1:$J$92</definedName>
  </definedNames>
  <calcPr calcId="162913" fullCalcOnLoad="1"/>
</workbook>
</file>

<file path=xl/calcChain.xml><?xml version="1.0" encoding="utf-8"?>
<calcChain xmlns="http://schemas.openxmlformats.org/spreadsheetml/2006/main">
  <c r="G76" i="1" l="1"/>
  <c r="C22" i="1"/>
  <c r="D22" i="1"/>
  <c r="D14" i="1"/>
  <c r="D17" i="1"/>
  <c r="D39" i="1"/>
  <c r="D54" i="1"/>
  <c r="D60" i="1"/>
  <c r="D64" i="1"/>
  <c r="D66" i="1"/>
  <c r="D59" i="1" s="1"/>
  <c r="D72" i="1"/>
  <c r="D70" i="1" s="1"/>
  <c r="D78" i="1"/>
  <c r="D77" i="1"/>
  <c r="G45" i="1"/>
  <c r="G44" i="1" s="1"/>
  <c r="D87" i="1"/>
  <c r="J89" i="1"/>
  <c r="I89" i="1"/>
  <c r="H89" i="1"/>
  <c r="E89" i="1"/>
  <c r="G87" i="1"/>
  <c r="J87" i="1" s="1"/>
  <c r="F87" i="1"/>
  <c r="H87" i="1" s="1"/>
  <c r="C87" i="1"/>
  <c r="E87" i="1" s="1"/>
  <c r="J86" i="1"/>
  <c r="I86" i="1"/>
  <c r="H86" i="1"/>
  <c r="E86" i="1"/>
  <c r="G85" i="1"/>
  <c r="J85" i="1" s="1"/>
  <c r="F85" i="1"/>
  <c r="H85" i="1" s="1"/>
  <c r="D85" i="1"/>
  <c r="D84" i="1" s="1"/>
  <c r="D83" i="1" s="1"/>
  <c r="C85" i="1"/>
  <c r="I85" i="1"/>
  <c r="J81" i="1"/>
  <c r="I81" i="1"/>
  <c r="H81" i="1"/>
  <c r="J80" i="1"/>
  <c r="I80" i="1"/>
  <c r="H80" i="1"/>
  <c r="H78" i="1" s="1"/>
  <c r="J79" i="1"/>
  <c r="I79" i="1"/>
  <c r="H79" i="1"/>
  <c r="E79" i="1"/>
  <c r="G78" i="1"/>
  <c r="J78" i="1" s="1"/>
  <c r="F78" i="1"/>
  <c r="E78" i="1"/>
  <c r="C78" i="1"/>
  <c r="C77" i="1" s="1"/>
  <c r="G77" i="1"/>
  <c r="J77" i="1" s="1"/>
  <c r="F77" i="1"/>
  <c r="H77" i="1" s="1"/>
  <c r="J76" i="1"/>
  <c r="H76" i="1"/>
  <c r="J75" i="1"/>
  <c r="I75" i="1"/>
  <c r="H75" i="1"/>
  <c r="E75" i="1"/>
  <c r="H74" i="1"/>
  <c r="E74" i="1"/>
  <c r="J73" i="1"/>
  <c r="I73" i="1"/>
  <c r="H73" i="1"/>
  <c r="E73" i="1"/>
  <c r="G72" i="1"/>
  <c r="F72" i="1"/>
  <c r="C72" i="1"/>
  <c r="E72" i="1" s="1"/>
  <c r="J71" i="1"/>
  <c r="I71" i="1"/>
  <c r="H71" i="1"/>
  <c r="E71" i="1"/>
  <c r="J69" i="1"/>
  <c r="I69" i="1"/>
  <c r="H69" i="1"/>
  <c r="E69" i="1"/>
  <c r="J68" i="1"/>
  <c r="I68" i="1"/>
  <c r="H68" i="1"/>
  <c r="E68" i="1"/>
  <c r="J67" i="1"/>
  <c r="I67" i="1"/>
  <c r="H67" i="1"/>
  <c r="E67" i="1"/>
  <c r="J66" i="1"/>
  <c r="I66" i="1"/>
  <c r="H66" i="1"/>
  <c r="G66" i="1"/>
  <c r="F66" i="1"/>
  <c r="C66" i="1"/>
  <c r="E66" i="1"/>
  <c r="J65" i="1"/>
  <c r="I65" i="1"/>
  <c r="H65" i="1"/>
  <c r="E65" i="1"/>
  <c r="G64" i="1"/>
  <c r="G59" i="1" s="1"/>
  <c r="J64" i="1"/>
  <c r="F64" i="1"/>
  <c r="H64" i="1"/>
  <c r="C64" i="1"/>
  <c r="I64" i="1"/>
  <c r="J63" i="1"/>
  <c r="I63" i="1"/>
  <c r="H63" i="1"/>
  <c r="E63" i="1"/>
  <c r="I62" i="1"/>
  <c r="J62" i="1"/>
  <c r="J61" i="1"/>
  <c r="I61" i="1"/>
  <c r="E61" i="1"/>
  <c r="G60" i="1"/>
  <c r="J60" i="1" s="1"/>
  <c r="F60" i="1"/>
  <c r="H60" i="1"/>
  <c r="C60" i="1"/>
  <c r="E60" i="1" s="1"/>
  <c r="F59" i="1"/>
  <c r="C59" i="1"/>
  <c r="J58" i="1"/>
  <c r="I58" i="1"/>
  <c r="H58" i="1"/>
  <c r="E58" i="1"/>
  <c r="J57" i="1"/>
  <c r="I57" i="1"/>
  <c r="E57" i="1"/>
  <c r="J56" i="1"/>
  <c r="I56" i="1"/>
  <c r="H56" i="1"/>
  <c r="E56" i="1"/>
  <c r="J55" i="1"/>
  <c r="I55" i="1"/>
  <c r="H55" i="1"/>
  <c r="E55" i="1"/>
  <c r="G54" i="1"/>
  <c r="J54" i="1"/>
  <c r="F54" i="1"/>
  <c r="H54" i="1"/>
  <c r="C54" i="1"/>
  <c r="I54" i="1"/>
  <c r="J53" i="1"/>
  <c r="I53" i="1"/>
  <c r="H53" i="1"/>
  <c r="E53" i="1"/>
  <c r="G52" i="1"/>
  <c r="D52" i="1"/>
  <c r="F52" i="1"/>
  <c r="H52" i="1" s="1"/>
  <c r="J50" i="1"/>
  <c r="I50" i="1"/>
  <c r="H50" i="1"/>
  <c r="E50" i="1"/>
  <c r="J49" i="1"/>
  <c r="I49" i="1"/>
  <c r="H49" i="1"/>
  <c r="E49" i="1"/>
  <c r="J48" i="1"/>
  <c r="I48" i="1"/>
  <c r="H48" i="1"/>
  <c r="E48" i="1"/>
  <c r="J47" i="1"/>
  <c r="I47" i="1"/>
  <c r="H47" i="1"/>
  <c r="E47" i="1"/>
  <c r="J46" i="1"/>
  <c r="I46" i="1"/>
  <c r="H46" i="1"/>
  <c r="E46" i="1"/>
  <c r="J45" i="1"/>
  <c r="J44" i="1" s="1"/>
  <c r="I45" i="1"/>
  <c r="F45" i="1"/>
  <c r="E45" i="1"/>
  <c r="E44" i="1" s="1"/>
  <c r="D45" i="1"/>
  <c r="C45" i="1"/>
  <c r="C44" i="1" s="1"/>
  <c r="I44" i="1"/>
  <c r="D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G39" i="1"/>
  <c r="F39" i="1"/>
  <c r="H39" i="1"/>
  <c r="C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H34" i="1"/>
  <c r="E34" i="1"/>
  <c r="G33" i="1"/>
  <c r="J33" i="1"/>
  <c r="F33" i="1"/>
  <c r="H33" i="1"/>
  <c r="D33" i="1"/>
  <c r="D21" i="1" s="1"/>
  <c r="D10" i="1" s="1"/>
  <c r="C33" i="1"/>
  <c r="I33" i="1" s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G22" i="1"/>
  <c r="F22" i="1"/>
  <c r="I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G17" i="1"/>
  <c r="F17" i="1"/>
  <c r="H17" i="1" s="1"/>
  <c r="C17" i="1"/>
  <c r="E17" i="1" s="1"/>
  <c r="J16" i="1"/>
  <c r="I16" i="1"/>
  <c r="H16" i="1"/>
  <c r="E16" i="1"/>
  <c r="J15" i="1"/>
  <c r="I15" i="1"/>
  <c r="H15" i="1"/>
  <c r="E15" i="1"/>
  <c r="G14" i="1"/>
  <c r="J14" i="1" s="1"/>
  <c r="F14" i="1"/>
  <c r="C14" i="1"/>
  <c r="E14" i="1" s="1"/>
  <c r="J13" i="1"/>
  <c r="I13" i="1"/>
  <c r="H13" i="1"/>
  <c r="E13" i="1"/>
  <c r="G12" i="1"/>
  <c r="F12" i="1"/>
  <c r="H12" i="1" s="1"/>
  <c r="D12" i="1"/>
  <c r="E12" i="1" s="1"/>
  <c r="C12" i="1"/>
  <c r="G11" i="1"/>
  <c r="J11" i="1"/>
  <c r="F11" i="1"/>
  <c r="H11" i="1"/>
  <c r="D11" i="1"/>
  <c r="C11" i="1"/>
  <c r="I60" i="1"/>
  <c r="E62" i="1"/>
  <c r="I76" i="1"/>
  <c r="E33" i="1"/>
  <c r="E54" i="1"/>
  <c r="E64" i="1"/>
  <c r="E85" i="1"/>
  <c r="J59" i="1"/>
  <c r="E22" i="1"/>
  <c r="E11" i="1"/>
  <c r="C21" i="1"/>
  <c r="C52" i="1"/>
  <c r="C70" i="1"/>
  <c r="E70" i="1" s="1"/>
  <c r="I52" i="1"/>
  <c r="E21" i="1"/>
  <c r="J22" i="1" l="1"/>
  <c r="G21" i="1"/>
  <c r="D82" i="1"/>
  <c r="D90" i="1" s="1"/>
  <c r="H45" i="1"/>
  <c r="F44" i="1"/>
  <c r="H44" i="1" s="1"/>
  <c r="J52" i="1"/>
  <c r="E52" i="1"/>
  <c r="H59" i="1"/>
  <c r="I59" i="1"/>
  <c r="H72" i="1"/>
  <c r="I72" i="1"/>
  <c r="F70" i="1"/>
  <c r="I78" i="1"/>
  <c r="I77" i="1"/>
  <c r="I11" i="1"/>
  <c r="C10" i="1"/>
  <c r="I12" i="1"/>
  <c r="J12" i="1"/>
  <c r="H14" i="1"/>
  <c r="I14" i="1"/>
  <c r="H22" i="1"/>
  <c r="F21" i="1"/>
  <c r="E59" i="1"/>
  <c r="C51" i="1"/>
  <c r="G51" i="1"/>
  <c r="J51" i="1" s="1"/>
  <c r="G70" i="1"/>
  <c r="J70" i="1" s="1"/>
  <c r="J72" i="1"/>
  <c r="D51" i="1"/>
  <c r="C84" i="1"/>
  <c r="F84" i="1"/>
  <c r="G84" i="1"/>
  <c r="I87" i="1"/>
  <c r="J84" i="1" l="1"/>
  <c r="G83" i="1"/>
  <c r="J83" i="1" s="1"/>
  <c r="C83" i="1"/>
  <c r="E83" i="1" s="1"/>
  <c r="E84" i="1"/>
  <c r="F83" i="1"/>
  <c r="H84" i="1"/>
  <c r="I84" i="1"/>
  <c r="E51" i="1"/>
  <c r="I21" i="1"/>
  <c r="H21" i="1"/>
  <c r="F10" i="1"/>
  <c r="E10" i="1"/>
  <c r="C82" i="1"/>
  <c r="H70" i="1"/>
  <c r="I70" i="1"/>
  <c r="F51" i="1"/>
  <c r="G10" i="1"/>
  <c r="J21" i="1"/>
  <c r="I51" i="1" l="1"/>
  <c r="H51" i="1"/>
  <c r="G82" i="1"/>
  <c r="J10" i="1"/>
  <c r="C90" i="1"/>
  <c r="E90" i="1" s="1"/>
  <c r="E82" i="1"/>
  <c r="H10" i="1"/>
  <c r="I10" i="1"/>
  <c r="F82" i="1"/>
  <c r="I83" i="1"/>
  <c r="H83" i="1"/>
  <c r="H82" i="1" l="1"/>
  <c r="I82" i="1"/>
  <c r="I90" i="1" s="1"/>
  <c r="F90" i="1"/>
  <c r="J82" i="1"/>
  <c r="J90" i="1" s="1"/>
  <c r="G90" i="1"/>
  <c r="H90" i="1" l="1"/>
</calcChain>
</file>

<file path=xl/sharedStrings.xml><?xml version="1.0" encoding="utf-8"?>
<sst xmlns="http://schemas.openxmlformats.org/spreadsheetml/2006/main" count="159" uniqueCount="151">
  <si>
    <t xml:space="preserve">до розпорядження керівника </t>
  </si>
  <si>
    <t>військово-цивільної адмністрації</t>
  </si>
  <si>
    <t>Код</t>
  </si>
  <si>
    <t>Д О Х О Д И</t>
  </si>
  <si>
    <t>Загальний фонд</t>
  </si>
  <si>
    <t>Спеціальний фонд</t>
  </si>
  <si>
    <t>Разом</t>
  </si>
  <si>
    <t>Відсоток виконання %</t>
  </si>
  <si>
    <t>Податкові надходження </t>
  </si>
  <si>
    <t>11000000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</si>
  <si>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</si>
  <si>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</si>
  <si>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</si>
  <si>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</si>
  <si>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</si>
  <si>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13030100</t>
  </si>
  <si>
    <t>Рентна плата за користування надрами для видобування корисних копалин загальнодержавного значення </t>
  </si>
  <si>
    <t>13030200</t>
  </si>
  <si>
    <t>Рентна плата за користування надрами для видобування корисних копалин місцевого значення </t>
  </si>
  <si>
    <t>14000000</t>
  </si>
  <si>
    <t>Внутрішні податки на товари та послуги  </t>
  </si>
  <si>
    <t>14021900</t>
  </si>
  <si>
    <t>Пальне</t>
  </si>
  <si>
    <t>14031900</t>
  </si>
  <si>
    <t>14040000</t>
  </si>
  <si>
    <t>Акцизний податок з реалізації суб'єктами господарювання роздрібної торгівлі підакцизних товарів </t>
  </si>
  <si>
    <t>18000000</t>
  </si>
  <si>
    <t>Місцеві податки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</si>
  <si>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</si>
  <si>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</si>
  <si>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</si>
  <si>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об'єктів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</si>
  <si>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</si>
  <si>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об'єктів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</si>
  <si>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</si>
  <si>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</si>
  <si>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</si>
  <si>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</si>
  <si>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</si>
  <si>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</si>
  <si>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</si>
  <si>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</si>
  <si>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</si>
  <si>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</si>
  <si>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</si>
  <si>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</si>
  <si>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</si>
  <si>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</si>
  <si>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</si>
  <si>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</si>
  <si>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18040000</t>
  </si>
  <si>
    <t>Збір за провадження деяких видів підприємницької діяльності, що справлявся до 1 січня 2015 р. </t>
  </si>
  <si>
    <t>18040100</t>
  </si>
  <si>
    <t>Збір за провадження торговельної діяльності (роздрібна торгівля), сплачений фізичними особами, що справлявся до 1 січня 2015 року </t>
  </si>
  <si>
    <t>18040200</t>
  </si>
  <si>
    <t>Збір за провадження торговельної діяльності (роздрібна торгівля), сплачений юридичними особами, що справлявся до 1 січня 2015 року </t>
  </si>
  <si>
    <t>18040500</t>
  </si>
  <si>
    <t>Збір за провадження торговельної діяльності (оптова торгівля), сплачений фізичними особами, що справлявся до 1 січня 2015 року </t>
  </si>
  <si>
    <t>18040600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</si>
  <si>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</si>
  <si>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18041500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</si>
  <si>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 </t>
  </si>
  <si>
    <t>18050000</t>
  </si>
  <si>
    <t>Єдиний податок  </t>
  </si>
  <si>
    <t>18050200</t>
  </si>
  <si>
    <t>Єдиний податок з фізичних осіб, нарахований до 1 січня 2011 року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</si>
  <si>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</si>
  <si>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</si>
  <si>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</si>
  <si>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</si>
  <si>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</si>
  <si>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відсотків" </t>
  </si>
  <si>
    <t>19000000</t>
  </si>
  <si>
    <t>Інші податки та збори </t>
  </si>
  <si>
    <t>19010000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</si>
  <si>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</si>
  <si>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</si>
  <si>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об'єкти 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</si>
  <si>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</si>
  <si>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«Екологічний податок, який справляється за викиди в атмосферне повітря двоокису вуглецю стаціонарними джерелами забруднення»</t>
  </si>
  <si>
    <t>Податки та збори, не віднесені до інших категорій  </t>
  </si>
  <si>
    <t>Неподаткові надходження  </t>
  </si>
  <si>
    <t>21000000</t>
  </si>
  <si>
    <t>Доходи від власності та підприємницької діяльності  </t>
  </si>
  <si>
    <t>21010300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</si>
  <si>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</si>
  <si>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</si>
  <si>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</si>
  <si>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</si>
  <si>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</si>
  <si>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21081300</t>
  </si>
  <si>
    <t>Адміністративні штрафи у сфері забезпечення безпеки дорожнього руху 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</si>
  <si>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</si>
  <si>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</si>
  <si>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21110000</t>
  </si>
  <si>
    <t>Надходження коштів від відшкодування втрат сільськогосподарського і лісогосподарського виробництва 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</si>
  <si>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</si>
  <si>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</si>
  <si>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</si>
  <si>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</si>
  <si>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</si>
  <si>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</si>
  <si>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</si>
  <si>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</si>
  <si>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</si>
  <si>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</si>
  <si>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</si>
  <si>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</si>
  <si>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</si>
  <si>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</si>
  <si>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</si>
  <si>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</si>
  <si>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Державне мито, пов'язане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</si>
  <si>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</si>
  <si>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</si>
  <si>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</si>
  <si>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24170000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</si>
  <si>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</si>
  <si>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</si>
  <si>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30000000</t>
  </si>
  <si>
    <t>Доходи від операцій з капіталом </t>
  </si>
  <si>
    <t>31000000</t>
  </si>
  <si>
    <t>Надходження від продажу основного капіталу  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</si>
  <si>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</si>
  <si>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</si>
  <si>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відчуження майна, що належить Автономній Республіці Крим та майна, що перебуває в комунальній власності  </t>
  </si>
  <si>
    <t>33000000</t>
  </si>
  <si>
    <t>Кошти від продажу землі і нематеріальних активів </t>
  </si>
  <si>
    <t>40000000</t>
  </si>
  <si>
    <t>Офіційні трансферти  </t>
  </si>
  <si>
    <t>Від органів державного управління  </t>
  </si>
  <si>
    <t>41040000</t>
  </si>
  <si>
    <t>Дотації з місцевих бюджетів іншим місцевим бюджетам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</si>
  <si>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</si>
  <si>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</si>
  <si>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</si>
  <si>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41051200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</si>
  <si>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</t>
  </si>
  <si>
    <t>41053900</t>
  </si>
  <si>
    <t>Інші субвенції з місцевого бюджету</t>
  </si>
  <si>
    <t>Керівник військово-цивільної адміністрації</t>
  </si>
  <si>
    <t>22000000</t>
  </si>
  <si>
    <t>24000000</t>
  </si>
  <si>
    <t>І.В. Лубінець</t>
  </si>
  <si>
    <t>Всього доходів</t>
  </si>
  <si>
    <t xml:space="preserve">Всього </t>
  </si>
  <si>
    <t>Додаток 1</t>
  </si>
  <si>
    <t xml:space="preserve">Аналіз виконання Волноваського міського бюджету за 9 місяців 2020 року </t>
  </si>
  <si>
    <t>від _________________  № _____</t>
  </si>
  <si>
    <t>Затверждено на 9 місяців 2020р. з урахуванням змін</t>
  </si>
  <si>
    <t>Виконано за 9 місяців 2020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</si>
</sst>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 applyProtection="1">
      <alignment horizont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/>
    </xf>
    <xf numFmtId="4" fontId="2" fillId="0" borderId="1" xfId="0" quotePrefix="1" applyNumberFormat="1" applyFont="1" applyFill="1" applyBorder="1" applyAlignment="1">
      <alignment horizontal="right" vertical="center"/>
    </xf>
    <xf numFmtId="4" fontId="1" fillId="0" borderId="1" xfId="0" quotePrefix="1" applyNumberFormat="1" applyFont="1" applyFill="1" applyBorder="1" applyAlignment="1">
      <alignment horizontal="right" vertical="center"/>
    </xf>
    <xf numFmtId="0" fontId="10" fillId="0" borderId="0" xfId="0" applyFont="1"/>
    <xf numFmtId="0" fontId="0" fillId="0" borderId="0" xfId="0" applyFont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quotePrefix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1" fillId="0" borderId="0" xfId="0" applyFont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" xfId="0" quotePrefix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1" fillId="0" borderId="4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3" fontId="4" fillId="0" borderId="8" xfId="0" applyNumberFormat="1" applyFont="1" applyBorder="1" applyAlignment="1">
      <alignment vertical="center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0" fontId="3" fillId="0" borderId="2" xfId="0" quotePrefix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4" fillId="0" borderId="11" xfId="0" applyNumberFormat="1" applyFont="1" applyBorder="1" applyAlignment="1">
      <alignment horizontal="left" vertical="center" wrapText="1"/>
    </xf>
    <xf numFmtId="0" fontId="3" fillId="0" borderId="12" xfId="0" quotePrefix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right" vertical="center"/>
    </xf>
    <xf numFmtId="4" fontId="1" fillId="0" borderId="12" xfId="0" applyNumberFormat="1" applyFont="1" applyFill="1" applyBorder="1" applyAlignment="1" applyProtection="1">
      <alignment horizontal="right" vertical="center"/>
    </xf>
    <xf numFmtId="4" fontId="1" fillId="0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12" xfId="0" quotePrefix="1" applyNumberFormat="1" applyFont="1" applyFill="1" applyBorder="1" applyAlignment="1">
      <alignment horizontal="right" vertical="center"/>
    </xf>
    <xf numFmtId="4" fontId="2" fillId="0" borderId="13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1" fillId="0" borderId="3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3" xfId="0" quotePrefix="1" applyNumberFormat="1" applyFont="1" applyFill="1" applyBorder="1" applyAlignment="1">
      <alignment horizontal="right" vertical="center"/>
    </xf>
    <xf numFmtId="4" fontId="2" fillId="0" borderId="4" xfId="0" quotePrefix="1" applyNumberFormat="1" applyFont="1" applyFill="1" applyBorder="1" applyAlignment="1">
      <alignment horizontal="right" vertical="center"/>
    </xf>
    <xf numFmtId="4" fontId="1" fillId="0" borderId="3" xfId="0" quotePrefix="1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2" fillId="0" borderId="2" xfId="0" quotePrefix="1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quotePrefix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quotePrefix="1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view="pageBreakPreview" topLeftCell="A40" zoomScale="60" zoomScaleNormal="58" workbookViewId="0">
      <selection activeCell="B55" sqref="B55"/>
    </sheetView>
  </sheetViews>
  <sheetFormatPr defaultRowHeight="15.75" x14ac:dyDescent="0.25"/>
  <cols>
    <col min="1" max="1" width="15.140625" style="4" customWidth="1"/>
    <col min="2" max="2" width="60" style="12" customWidth="1"/>
    <col min="3" max="3" width="14.7109375" style="8" customWidth="1"/>
    <col min="4" max="4" width="14" style="8" customWidth="1"/>
    <col min="5" max="5" width="8.85546875" style="8" customWidth="1"/>
    <col min="6" max="6" width="12.85546875" style="8" customWidth="1"/>
    <col min="7" max="7" width="13.140625" style="8" customWidth="1"/>
    <col min="8" max="8" width="8.85546875" style="8" customWidth="1"/>
    <col min="9" max="9" width="14.140625" style="8" customWidth="1"/>
    <col min="10" max="10" width="14.7109375" style="8" customWidth="1"/>
    <col min="11" max="11" width="27" customWidth="1"/>
  </cols>
  <sheetData>
    <row r="1" spans="1:10" ht="15" customHeight="1" x14ac:dyDescent="0.25">
      <c r="H1" s="73" t="s">
        <v>146</v>
      </c>
      <c r="I1" s="73"/>
      <c r="J1" s="73"/>
    </row>
    <row r="2" spans="1:10" ht="15" customHeight="1" x14ac:dyDescent="0.25">
      <c r="H2" s="73" t="s">
        <v>0</v>
      </c>
      <c r="I2" s="73"/>
      <c r="J2" s="73"/>
    </row>
    <row r="3" spans="1:10" ht="15" customHeight="1" x14ac:dyDescent="0.25">
      <c r="H3" s="73" t="s">
        <v>1</v>
      </c>
      <c r="I3" s="73"/>
      <c r="J3" s="73"/>
    </row>
    <row r="4" spans="1:10" ht="15" customHeight="1" x14ac:dyDescent="0.25">
      <c r="H4" s="73" t="s">
        <v>148</v>
      </c>
      <c r="I4" s="73"/>
      <c r="J4" s="73"/>
    </row>
    <row r="5" spans="1:10" ht="18.75" x14ac:dyDescent="0.3">
      <c r="A5" s="13"/>
      <c r="B5" s="76" t="s">
        <v>147</v>
      </c>
      <c r="C5" s="76"/>
      <c r="D5" s="76"/>
      <c r="E5" s="76"/>
      <c r="F5" s="76"/>
      <c r="G5" s="76"/>
    </row>
    <row r="6" spans="1:10" ht="5.45" customHeight="1" thickBot="1" x14ac:dyDescent="0.3">
      <c r="A6" s="13"/>
      <c r="B6" s="1"/>
      <c r="C6" s="1"/>
      <c r="D6" s="1"/>
      <c r="E6" s="1"/>
      <c r="F6" s="1"/>
      <c r="G6" s="1"/>
    </row>
    <row r="7" spans="1:10" s="21" customFormat="1" ht="15" x14ac:dyDescent="0.25">
      <c r="A7" s="74" t="s">
        <v>2</v>
      </c>
      <c r="B7" s="78" t="s">
        <v>3</v>
      </c>
      <c r="C7" s="80" t="s">
        <v>4</v>
      </c>
      <c r="D7" s="81"/>
      <c r="E7" s="82"/>
      <c r="F7" s="83" t="s">
        <v>5</v>
      </c>
      <c r="G7" s="84"/>
      <c r="H7" s="85"/>
      <c r="I7" s="74" t="s">
        <v>6</v>
      </c>
      <c r="J7" s="75"/>
    </row>
    <row r="8" spans="1:10" s="21" customFormat="1" ht="69.599999999999994" customHeight="1" x14ac:dyDescent="0.25">
      <c r="A8" s="77"/>
      <c r="B8" s="79"/>
      <c r="C8" s="27" t="s">
        <v>149</v>
      </c>
      <c r="D8" s="18" t="s">
        <v>150</v>
      </c>
      <c r="E8" s="28" t="s">
        <v>7</v>
      </c>
      <c r="F8" s="27" t="s">
        <v>149</v>
      </c>
      <c r="G8" s="18" t="s">
        <v>150</v>
      </c>
      <c r="H8" s="20" t="s">
        <v>7</v>
      </c>
      <c r="I8" s="27" t="s">
        <v>149</v>
      </c>
      <c r="J8" s="18" t="s">
        <v>150</v>
      </c>
    </row>
    <row r="9" spans="1:10" ht="15" x14ac:dyDescent="0.25">
      <c r="A9" s="29">
        <v>1</v>
      </c>
      <c r="B9" s="44">
        <v>2</v>
      </c>
      <c r="C9" s="29">
        <v>3</v>
      </c>
      <c r="D9" s="19">
        <v>4</v>
      </c>
      <c r="E9" s="28">
        <v>5</v>
      </c>
      <c r="F9" s="50">
        <v>6</v>
      </c>
      <c r="G9" s="20">
        <v>7</v>
      </c>
      <c r="H9" s="44">
        <v>8</v>
      </c>
      <c r="I9" s="29">
        <v>9</v>
      </c>
      <c r="J9" s="30">
        <v>10</v>
      </c>
    </row>
    <row r="10" spans="1:10" x14ac:dyDescent="0.25">
      <c r="A10" s="31">
        <v>10000000</v>
      </c>
      <c r="B10" s="45" t="s">
        <v>8</v>
      </c>
      <c r="C10" s="57">
        <f>C11+C21+C44+C17+C14</f>
        <v>44549912</v>
      </c>
      <c r="D10" s="7">
        <f>D11+D21+D44+D17+D14</f>
        <v>42379577.890000001</v>
      </c>
      <c r="E10" s="58">
        <f t="shared" ref="E10:E43" si="0">IF(C10=0,0,ROUND(D10/C10*100,1))</f>
        <v>95.1</v>
      </c>
      <c r="F10" s="51">
        <f>F11+F21+F44+F17+F14</f>
        <v>234470</v>
      </c>
      <c r="G10" s="7">
        <f>G11+G21+G44+G17+G14</f>
        <v>248487.62000000002</v>
      </c>
      <c r="H10" s="68">
        <f t="shared" ref="H10:H56" si="1">IF(F10=0,0,ROUND(G10/F10*100,1))</f>
        <v>106</v>
      </c>
      <c r="I10" s="62">
        <f t="shared" ref="I10:J16" si="2">F10+C10</f>
        <v>44784382</v>
      </c>
      <c r="J10" s="32">
        <f t="shared" si="2"/>
        <v>42628065.509999998</v>
      </c>
    </row>
    <row r="11" spans="1:10" ht="28.9" customHeight="1" x14ac:dyDescent="0.25">
      <c r="A11" s="31" t="s">
        <v>9</v>
      </c>
      <c r="B11" s="45" t="s">
        <v>10</v>
      </c>
      <c r="C11" s="57">
        <f>C13</f>
        <v>1390</v>
      </c>
      <c r="D11" s="7">
        <f>D13</f>
        <v>2240</v>
      </c>
      <c r="E11" s="58">
        <f t="shared" si="0"/>
        <v>161.19999999999999</v>
      </c>
      <c r="F11" s="51">
        <f>F13</f>
        <v>0</v>
      </c>
      <c r="G11" s="7">
        <f>G13</f>
        <v>0</v>
      </c>
      <c r="H11" s="68">
        <f t="shared" si="1"/>
        <v>0</v>
      </c>
      <c r="I11" s="62">
        <f t="shared" si="2"/>
        <v>1390</v>
      </c>
      <c r="J11" s="32">
        <f t="shared" si="2"/>
        <v>2240</v>
      </c>
    </row>
    <row r="12" spans="1:10" s="17" customFormat="1" x14ac:dyDescent="0.25">
      <c r="A12" s="33">
        <v>11020000</v>
      </c>
      <c r="B12" s="46" t="s">
        <v>11</v>
      </c>
      <c r="C12" s="59">
        <f>C13</f>
        <v>1390</v>
      </c>
      <c r="D12" s="5">
        <f>D13</f>
        <v>2240</v>
      </c>
      <c r="E12" s="60">
        <f t="shared" si="0"/>
        <v>161.19999999999999</v>
      </c>
      <c r="F12" s="52">
        <f>F13</f>
        <v>0</v>
      </c>
      <c r="G12" s="5">
        <f>G13</f>
        <v>0</v>
      </c>
      <c r="H12" s="69">
        <f t="shared" si="1"/>
        <v>0</v>
      </c>
      <c r="I12" s="61">
        <f t="shared" si="2"/>
        <v>1390</v>
      </c>
      <c r="J12" s="34">
        <f t="shared" si="2"/>
        <v>2240</v>
      </c>
    </row>
    <row r="13" spans="1:10" s="17" customFormat="1" ht="25.5" x14ac:dyDescent="0.25">
      <c r="A13" s="33">
        <v>11020200</v>
      </c>
      <c r="B13" s="46" t="s">
        <v>12</v>
      </c>
      <c r="C13" s="59">
        <v>1390</v>
      </c>
      <c r="D13" s="6">
        <v>2240</v>
      </c>
      <c r="E13" s="60">
        <f t="shared" si="0"/>
        <v>161.19999999999999</v>
      </c>
      <c r="F13" s="53">
        <v>0</v>
      </c>
      <c r="G13" s="6">
        <v>0</v>
      </c>
      <c r="H13" s="69">
        <f t="shared" si="1"/>
        <v>0</v>
      </c>
      <c r="I13" s="61">
        <f t="shared" si="2"/>
        <v>1390</v>
      </c>
      <c r="J13" s="34">
        <f t="shared" si="2"/>
        <v>2240</v>
      </c>
    </row>
    <row r="14" spans="1:10" s="16" customFormat="1" ht="18.600000000000001" customHeight="1" x14ac:dyDescent="0.25">
      <c r="A14" s="31" t="s">
        <v>13</v>
      </c>
      <c r="B14" s="45" t="s">
        <v>14</v>
      </c>
      <c r="C14" s="57">
        <f>C15+C16</f>
        <v>143638</v>
      </c>
      <c r="D14" s="7">
        <f>D15+D16</f>
        <v>70694.97</v>
      </c>
      <c r="E14" s="58">
        <f t="shared" si="0"/>
        <v>49.2</v>
      </c>
      <c r="F14" s="51">
        <f>F15+F16</f>
        <v>0</v>
      </c>
      <c r="G14" s="7">
        <f>G15+G16</f>
        <v>0</v>
      </c>
      <c r="H14" s="68">
        <f t="shared" si="1"/>
        <v>0</v>
      </c>
      <c r="I14" s="62">
        <f t="shared" si="2"/>
        <v>143638</v>
      </c>
      <c r="J14" s="32">
        <f t="shared" si="2"/>
        <v>70694.97</v>
      </c>
    </row>
    <row r="15" spans="1:10" s="17" customFormat="1" ht="24" x14ac:dyDescent="0.25">
      <c r="A15" s="33" t="s">
        <v>15</v>
      </c>
      <c r="B15" s="47" t="s">
        <v>16</v>
      </c>
      <c r="C15" s="59">
        <v>143638</v>
      </c>
      <c r="D15" s="6">
        <v>70694.97</v>
      </c>
      <c r="E15" s="60">
        <f t="shared" si="0"/>
        <v>49.2</v>
      </c>
      <c r="F15" s="53">
        <v>0</v>
      </c>
      <c r="G15" s="6">
        <v>0</v>
      </c>
      <c r="H15" s="69">
        <f t="shared" si="1"/>
        <v>0</v>
      </c>
      <c r="I15" s="61">
        <f t="shared" si="2"/>
        <v>143638</v>
      </c>
      <c r="J15" s="34">
        <f t="shared" si="2"/>
        <v>70694.97</v>
      </c>
    </row>
    <row r="16" spans="1:10" s="17" customFormat="1" ht="25.5" x14ac:dyDescent="0.25">
      <c r="A16" s="33" t="s">
        <v>17</v>
      </c>
      <c r="B16" s="46" t="s">
        <v>18</v>
      </c>
      <c r="C16" s="59">
        <v>0</v>
      </c>
      <c r="D16" s="6">
        <v>0</v>
      </c>
      <c r="E16" s="60">
        <f t="shared" si="0"/>
        <v>0</v>
      </c>
      <c r="F16" s="53">
        <v>0</v>
      </c>
      <c r="G16" s="6">
        <v>0</v>
      </c>
      <c r="H16" s="69">
        <f t="shared" si="1"/>
        <v>0</v>
      </c>
      <c r="I16" s="61">
        <f t="shared" si="2"/>
        <v>0</v>
      </c>
      <c r="J16" s="34">
        <f t="shared" si="2"/>
        <v>0</v>
      </c>
    </row>
    <row r="17" spans="1:10" s="16" customFormat="1" x14ac:dyDescent="0.25">
      <c r="A17" s="31" t="s">
        <v>19</v>
      </c>
      <c r="B17" s="45" t="s">
        <v>20</v>
      </c>
      <c r="C17" s="57">
        <f>C18+C19+C20</f>
        <v>7838164</v>
      </c>
      <c r="D17" s="7">
        <f>D18+D19+D20</f>
        <v>9082912.8399999999</v>
      </c>
      <c r="E17" s="58">
        <f t="shared" si="0"/>
        <v>115.9</v>
      </c>
      <c r="F17" s="51">
        <f>F18+F19+F20</f>
        <v>0</v>
      </c>
      <c r="G17" s="7">
        <f>G18+G19+G20</f>
        <v>0</v>
      </c>
      <c r="H17" s="68">
        <f t="shared" si="1"/>
        <v>0</v>
      </c>
      <c r="I17" s="62">
        <f>I18+I19+I20</f>
        <v>7838164</v>
      </c>
      <c r="J17" s="32">
        <f>J18+J19+J20</f>
        <v>9082912.8399999999</v>
      </c>
    </row>
    <row r="18" spans="1:10" x14ac:dyDescent="0.25">
      <c r="A18" s="33" t="s">
        <v>21</v>
      </c>
      <c r="B18" s="46" t="s">
        <v>22</v>
      </c>
      <c r="C18" s="59">
        <v>1108239</v>
      </c>
      <c r="D18" s="6">
        <v>1554344.61</v>
      </c>
      <c r="E18" s="60">
        <f t="shared" si="0"/>
        <v>140.30000000000001</v>
      </c>
      <c r="F18" s="53">
        <v>0</v>
      </c>
      <c r="G18" s="6">
        <v>0</v>
      </c>
      <c r="H18" s="69">
        <f t="shared" si="1"/>
        <v>0</v>
      </c>
      <c r="I18" s="61">
        <f t="shared" ref="I18:J38" si="3">F18+C18</f>
        <v>1108239</v>
      </c>
      <c r="J18" s="34">
        <f t="shared" si="3"/>
        <v>1554344.61</v>
      </c>
    </row>
    <row r="19" spans="1:10" x14ac:dyDescent="0.25">
      <c r="A19" s="33" t="s">
        <v>23</v>
      </c>
      <c r="B19" s="46" t="s">
        <v>22</v>
      </c>
      <c r="C19" s="59">
        <v>4311158</v>
      </c>
      <c r="D19" s="6">
        <v>5440213.4800000004</v>
      </c>
      <c r="E19" s="60">
        <f t="shared" si="0"/>
        <v>126.2</v>
      </c>
      <c r="F19" s="53">
        <v>0</v>
      </c>
      <c r="G19" s="6">
        <v>0</v>
      </c>
      <c r="H19" s="69">
        <f t="shared" si="1"/>
        <v>0</v>
      </c>
      <c r="I19" s="61">
        <f t="shared" si="3"/>
        <v>4311158</v>
      </c>
      <c r="J19" s="34">
        <f t="shared" si="3"/>
        <v>5440213.4800000004</v>
      </c>
    </row>
    <row r="20" spans="1:10" ht="25.5" x14ac:dyDescent="0.25">
      <c r="A20" s="33" t="s">
        <v>24</v>
      </c>
      <c r="B20" s="46" t="s">
        <v>25</v>
      </c>
      <c r="C20" s="59">
        <v>2418767</v>
      </c>
      <c r="D20" s="6">
        <v>2088354.75</v>
      </c>
      <c r="E20" s="60">
        <f t="shared" si="0"/>
        <v>86.3</v>
      </c>
      <c r="F20" s="53">
        <v>0</v>
      </c>
      <c r="G20" s="6">
        <v>0</v>
      </c>
      <c r="H20" s="69">
        <f t="shared" si="1"/>
        <v>0</v>
      </c>
      <c r="I20" s="61">
        <f t="shared" si="3"/>
        <v>2418767</v>
      </c>
      <c r="J20" s="34">
        <f t="shared" si="3"/>
        <v>2088354.75</v>
      </c>
    </row>
    <row r="21" spans="1:10" s="16" customFormat="1" x14ac:dyDescent="0.25">
      <c r="A21" s="31" t="s">
        <v>26</v>
      </c>
      <c r="B21" s="45" t="s">
        <v>27</v>
      </c>
      <c r="C21" s="57">
        <f>C22+C33+C39</f>
        <v>36566720</v>
      </c>
      <c r="D21" s="7">
        <f>D22+D33+D39</f>
        <v>33223730.079999998</v>
      </c>
      <c r="E21" s="58">
        <f t="shared" si="0"/>
        <v>90.9</v>
      </c>
      <c r="F21" s="51">
        <f>F22+F33+F39</f>
        <v>0</v>
      </c>
      <c r="G21" s="7">
        <f>G22+G33+G39</f>
        <v>0</v>
      </c>
      <c r="H21" s="68">
        <f t="shared" si="1"/>
        <v>0</v>
      </c>
      <c r="I21" s="62">
        <f t="shared" si="3"/>
        <v>36566720</v>
      </c>
      <c r="J21" s="32">
        <f t="shared" si="3"/>
        <v>33223730.079999998</v>
      </c>
    </row>
    <row r="22" spans="1:10" s="17" customFormat="1" x14ac:dyDescent="0.25">
      <c r="A22" s="33" t="s">
        <v>28</v>
      </c>
      <c r="B22" s="46" t="s">
        <v>29</v>
      </c>
      <c r="C22" s="59">
        <f>SUM(C23:C32)</f>
        <v>24911749</v>
      </c>
      <c r="D22" s="5">
        <f>SUM(D23:D32)</f>
        <v>23324988.999999996</v>
      </c>
      <c r="E22" s="60">
        <f t="shared" si="0"/>
        <v>93.6</v>
      </c>
      <c r="F22" s="52">
        <f>SUM(F23:F32)</f>
        <v>0</v>
      </c>
      <c r="G22" s="5">
        <f>SUM(G23:G32)</f>
        <v>0</v>
      </c>
      <c r="H22" s="69">
        <f t="shared" si="1"/>
        <v>0</v>
      </c>
      <c r="I22" s="61">
        <f t="shared" si="3"/>
        <v>24911749</v>
      </c>
      <c r="J22" s="34">
        <f t="shared" si="3"/>
        <v>23324988.999999996</v>
      </c>
    </row>
    <row r="23" spans="1:10" ht="24" x14ac:dyDescent="0.25">
      <c r="A23" s="33" t="s">
        <v>30</v>
      </c>
      <c r="B23" s="47" t="s">
        <v>31</v>
      </c>
      <c r="C23" s="59">
        <v>8785</v>
      </c>
      <c r="D23" s="5">
        <v>14800.92</v>
      </c>
      <c r="E23" s="60">
        <f t="shared" si="0"/>
        <v>168.5</v>
      </c>
      <c r="F23" s="52">
        <v>0</v>
      </c>
      <c r="G23" s="5">
        <v>0</v>
      </c>
      <c r="H23" s="69">
        <f t="shared" si="1"/>
        <v>0</v>
      </c>
      <c r="I23" s="61">
        <f t="shared" si="3"/>
        <v>8785</v>
      </c>
      <c r="J23" s="34">
        <f t="shared" si="3"/>
        <v>14800.92</v>
      </c>
    </row>
    <row r="24" spans="1:10" ht="24" x14ac:dyDescent="0.25">
      <c r="A24" s="33" t="s">
        <v>32</v>
      </c>
      <c r="B24" s="47" t="s">
        <v>33</v>
      </c>
      <c r="C24" s="59">
        <v>420267</v>
      </c>
      <c r="D24" s="5">
        <v>449480.54</v>
      </c>
      <c r="E24" s="60">
        <f t="shared" si="0"/>
        <v>107</v>
      </c>
      <c r="F24" s="52">
        <v>0</v>
      </c>
      <c r="G24" s="5">
        <v>0</v>
      </c>
      <c r="H24" s="69">
        <f t="shared" si="1"/>
        <v>0</v>
      </c>
      <c r="I24" s="61">
        <f t="shared" si="3"/>
        <v>420267</v>
      </c>
      <c r="J24" s="34">
        <f t="shared" si="3"/>
        <v>449480.54</v>
      </c>
    </row>
    <row r="25" spans="1:10" ht="24" x14ac:dyDescent="0.25">
      <c r="A25" s="33" t="s">
        <v>34</v>
      </c>
      <c r="B25" s="47" t="s">
        <v>35</v>
      </c>
      <c r="C25" s="59">
        <v>1049010</v>
      </c>
      <c r="D25" s="5">
        <v>1128089.23</v>
      </c>
      <c r="E25" s="60">
        <f t="shared" si="0"/>
        <v>107.5</v>
      </c>
      <c r="F25" s="52">
        <v>0</v>
      </c>
      <c r="G25" s="5">
        <v>0</v>
      </c>
      <c r="H25" s="69">
        <f t="shared" si="1"/>
        <v>0</v>
      </c>
      <c r="I25" s="61">
        <f t="shared" si="3"/>
        <v>1049010</v>
      </c>
      <c r="J25" s="34">
        <f t="shared" si="3"/>
        <v>1128089.23</v>
      </c>
    </row>
    <row r="26" spans="1:10" ht="24" x14ac:dyDescent="0.25">
      <c r="A26" s="33" t="s">
        <v>36</v>
      </c>
      <c r="B26" s="47" t="s">
        <v>37</v>
      </c>
      <c r="C26" s="59">
        <v>627699</v>
      </c>
      <c r="D26" s="5">
        <v>550258.38</v>
      </c>
      <c r="E26" s="60">
        <f t="shared" si="0"/>
        <v>87.7</v>
      </c>
      <c r="F26" s="52">
        <v>0</v>
      </c>
      <c r="G26" s="5">
        <v>0</v>
      </c>
      <c r="H26" s="69">
        <f t="shared" si="1"/>
        <v>0</v>
      </c>
      <c r="I26" s="61">
        <f t="shared" si="3"/>
        <v>627699</v>
      </c>
      <c r="J26" s="34">
        <f t="shared" si="3"/>
        <v>550258.38</v>
      </c>
    </row>
    <row r="27" spans="1:10" x14ac:dyDescent="0.25">
      <c r="A27" s="33" t="s">
        <v>38</v>
      </c>
      <c r="B27" s="46" t="s">
        <v>39</v>
      </c>
      <c r="C27" s="59">
        <v>15435883</v>
      </c>
      <c r="D27" s="5">
        <v>14748018.439999999</v>
      </c>
      <c r="E27" s="60">
        <f t="shared" si="0"/>
        <v>95.5</v>
      </c>
      <c r="F27" s="52">
        <v>0</v>
      </c>
      <c r="G27" s="5">
        <v>0</v>
      </c>
      <c r="H27" s="69">
        <f t="shared" si="1"/>
        <v>0</v>
      </c>
      <c r="I27" s="61">
        <f t="shared" si="3"/>
        <v>15435883</v>
      </c>
      <c r="J27" s="34">
        <f t="shared" si="3"/>
        <v>14748018.439999999</v>
      </c>
    </row>
    <row r="28" spans="1:10" x14ac:dyDescent="0.25">
      <c r="A28" s="33" t="s">
        <v>40</v>
      </c>
      <c r="B28" s="46" t="s">
        <v>41</v>
      </c>
      <c r="C28" s="59">
        <v>5697399</v>
      </c>
      <c r="D28" s="5">
        <v>4948031.21</v>
      </c>
      <c r="E28" s="60">
        <f t="shared" si="0"/>
        <v>86.8</v>
      </c>
      <c r="F28" s="52">
        <v>0</v>
      </c>
      <c r="G28" s="5">
        <v>0</v>
      </c>
      <c r="H28" s="69">
        <f t="shared" si="1"/>
        <v>0</v>
      </c>
      <c r="I28" s="61">
        <f t="shared" si="3"/>
        <v>5697399</v>
      </c>
      <c r="J28" s="34">
        <f t="shared" si="3"/>
        <v>4948031.21</v>
      </c>
    </row>
    <row r="29" spans="1:10" x14ac:dyDescent="0.25">
      <c r="A29" s="33" t="s">
        <v>42</v>
      </c>
      <c r="B29" s="46" t="s">
        <v>43</v>
      </c>
      <c r="C29" s="59">
        <v>440004</v>
      </c>
      <c r="D29" s="5">
        <v>464386.73</v>
      </c>
      <c r="E29" s="60">
        <f t="shared" si="0"/>
        <v>105.5</v>
      </c>
      <c r="F29" s="52">
        <v>0</v>
      </c>
      <c r="G29" s="5">
        <v>0</v>
      </c>
      <c r="H29" s="69">
        <f t="shared" si="1"/>
        <v>0</v>
      </c>
      <c r="I29" s="61">
        <f t="shared" si="3"/>
        <v>440004</v>
      </c>
      <c r="J29" s="34">
        <f t="shared" si="3"/>
        <v>464386.73</v>
      </c>
    </row>
    <row r="30" spans="1:10" x14ac:dyDescent="0.25">
      <c r="A30" s="33" t="s">
        <v>44</v>
      </c>
      <c r="B30" s="46" t="s">
        <v>45</v>
      </c>
      <c r="C30" s="59">
        <v>1146620</v>
      </c>
      <c r="D30" s="5">
        <v>938590.22</v>
      </c>
      <c r="E30" s="60">
        <f t="shared" si="0"/>
        <v>81.900000000000006</v>
      </c>
      <c r="F30" s="52">
        <v>0</v>
      </c>
      <c r="G30" s="5">
        <v>0</v>
      </c>
      <c r="H30" s="69">
        <f t="shared" si="1"/>
        <v>0</v>
      </c>
      <c r="I30" s="61">
        <f t="shared" si="3"/>
        <v>1146620</v>
      </c>
      <c r="J30" s="34">
        <f t="shared" si="3"/>
        <v>938590.22</v>
      </c>
    </row>
    <row r="31" spans="1:10" x14ac:dyDescent="0.25">
      <c r="A31" s="33" t="s">
        <v>46</v>
      </c>
      <c r="B31" s="46" t="s">
        <v>47</v>
      </c>
      <c r="C31" s="59">
        <v>13920</v>
      </c>
      <c r="D31" s="5">
        <v>52083.33</v>
      </c>
      <c r="E31" s="60">
        <f t="shared" si="0"/>
        <v>374.2</v>
      </c>
      <c r="F31" s="52">
        <v>0</v>
      </c>
      <c r="G31" s="5">
        <v>0</v>
      </c>
      <c r="H31" s="69">
        <f t="shared" si="1"/>
        <v>0</v>
      </c>
      <c r="I31" s="61">
        <f t="shared" si="3"/>
        <v>13920</v>
      </c>
      <c r="J31" s="34">
        <f t="shared" si="3"/>
        <v>52083.33</v>
      </c>
    </row>
    <row r="32" spans="1:10" x14ac:dyDescent="0.25">
      <c r="A32" s="33" t="s">
        <v>48</v>
      </c>
      <c r="B32" s="46" t="s">
        <v>49</v>
      </c>
      <c r="C32" s="59">
        <v>72162</v>
      </c>
      <c r="D32" s="5">
        <v>31250</v>
      </c>
      <c r="E32" s="60">
        <f t="shared" si="0"/>
        <v>43.3</v>
      </c>
      <c r="F32" s="52">
        <v>0</v>
      </c>
      <c r="G32" s="5">
        <v>0</v>
      </c>
      <c r="H32" s="69">
        <f t="shared" si="1"/>
        <v>0</v>
      </c>
      <c r="I32" s="61">
        <f t="shared" si="3"/>
        <v>72162</v>
      </c>
      <c r="J32" s="34">
        <f t="shared" si="3"/>
        <v>31250</v>
      </c>
    </row>
    <row r="33" spans="1:10" ht="25.5" x14ac:dyDescent="0.25">
      <c r="A33" s="33" t="s">
        <v>50</v>
      </c>
      <c r="B33" s="46" t="s">
        <v>51</v>
      </c>
      <c r="C33" s="59">
        <f>SUM(C34:C38)</f>
        <v>0</v>
      </c>
      <c r="D33" s="5">
        <f>SUM(D34:D38)</f>
        <v>0</v>
      </c>
      <c r="E33" s="58">
        <f t="shared" si="0"/>
        <v>0</v>
      </c>
      <c r="F33" s="52">
        <f>SUM(F34:F38)</f>
        <v>0</v>
      </c>
      <c r="G33" s="5">
        <f>SUM(G34:G38)</f>
        <v>0</v>
      </c>
      <c r="H33" s="69">
        <f t="shared" si="1"/>
        <v>0</v>
      </c>
      <c r="I33" s="61">
        <f t="shared" si="3"/>
        <v>0</v>
      </c>
      <c r="J33" s="34">
        <f t="shared" si="3"/>
        <v>0</v>
      </c>
    </row>
    <row r="34" spans="1:10" ht="24" x14ac:dyDescent="0.25">
      <c r="A34" s="33" t="s">
        <v>52</v>
      </c>
      <c r="B34" s="47" t="s">
        <v>53</v>
      </c>
      <c r="C34" s="59">
        <v>0</v>
      </c>
      <c r="D34" s="5">
        <v>0</v>
      </c>
      <c r="E34" s="60">
        <f t="shared" si="0"/>
        <v>0</v>
      </c>
      <c r="F34" s="53">
        <v>0</v>
      </c>
      <c r="G34" s="6">
        <v>0</v>
      </c>
      <c r="H34" s="69">
        <f t="shared" si="1"/>
        <v>0</v>
      </c>
      <c r="I34" s="61">
        <f t="shared" si="3"/>
        <v>0</v>
      </c>
      <c r="J34" s="34">
        <f t="shared" si="3"/>
        <v>0</v>
      </c>
    </row>
    <row r="35" spans="1:10" ht="24" x14ac:dyDescent="0.25">
      <c r="A35" s="33" t="s">
        <v>54</v>
      </c>
      <c r="B35" s="47" t="s">
        <v>55</v>
      </c>
      <c r="C35" s="59">
        <v>0</v>
      </c>
      <c r="D35" s="5">
        <v>0</v>
      </c>
      <c r="E35" s="60">
        <f t="shared" si="0"/>
        <v>0</v>
      </c>
      <c r="F35" s="53">
        <v>0</v>
      </c>
      <c r="G35" s="6">
        <v>0</v>
      </c>
      <c r="H35" s="69">
        <f t="shared" si="1"/>
        <v>0</v>
      </c>
      <c r="I35" s="61">
        <f t="shared" si="3"/>
        <v>0</v>
      </c>
      <c r="J35" s="34">
        <f t="shared" si="3"/>
        <v>0</v>
      </c>
    </row>
    <row r="36" spans="1:10" ht="24" x14ac:dyDescent="0.25">
      <c r="A36" s="33" t="s">
        <v>56</v>
      </c>
      <c r="B36" s="47" t="s">
        <v>57</v>
      </c>
      <c r="C36" s="59">
        <v>0</v>
      </c>
      <c r="D36" s="5">
        <v>0</v>
      </c>
      <c r="E36" s="60">
        <f t="shared" si="0"/>
        <v>0</v>
      </c>
      <c r="F36" s="53">
        <v>0</v>
      </c>
      <c r="G36" s="6">
        <v>0</v>
      </c>
      <c r="H36" s="69">
        <f t="shared" si="1"/>
        <v>0</v>
      </c>
      <c r="I36" s="61">
        <f t="shared" si="3"/>
        <v>0</v>
      </c>
      <c r="J36" s="34">
        <f t="shared" si="3"/>
        <v>0</v>
      </c>
    </row>
    <row r="37" spans="1:10" ht="24" x14ac:dyDescent="0.25">
      <c r="A37" s="33" t="s">
        <v>58</v>
      </c>
      <c r="B37" s="47" t="s">
        <v>59</v>
      </c>
      <c r="C37" s="59">
        <v>0</v>
      </c>
      <c r="D37" s="6">
        <v>0</v>
      </c>
      <c r="E37" s="60">
        <f t="shared" si="0"/>
        <v>0</v>
      </c>
      <c r="F37" s="53">
        <v>0</v>
      </c>
      <c r="G37" s="6">
        <v>0</v>
      </c>
      <c r="H37" s="69">
        <f t="shared" si="1"/>
        <v>0</v>
      </c>
      <c r="I37" s="61">
        <f t="shared" si="3"/>
        <v>0</v>
      </c>
      <c r="J37" s="34">
        <f t="shared" si="3"/>
        <v>0</v>
      </c>
    </row>
    <row r="38" spans="1:10" ht="48" x14ac:dyDescent="0.25">
      <c r="A38" s="33" t="s">
        <v>60</v>
      </c>
      <c r="B38" s="47" t="s">
        <v>61</v>
      </c>
      <c r="C38" s="59">
        <v>0</v>
      </c>
      <c r="D38" s="6">
        <v>0</v>
      </c>
      <c r="E38" s="60">
        <f t="shared" si="0"/>
        <v>0</v>
      </c>
      <c r="F38" s="53">
        <v>0</v>
      </c>
      <c r="G38" s="6">
        <v>0</v>
      </c>
      <c r="H38" s="69">
        <f t="shared" si="1"/>
        <v>0</v>
      </c>
      <c r="I38" s="61">
        <f t="shared" si="3"/>
        <v>0</v>
      </c>
      <c r="J38" s="34">
        <f t="shared" si="3"/>
        <v>0</v>
      </c>
    </row>
    <row r="39" spans="1:10" s="16" customFormat="1" x14ac:dyDescent="0.25">
      <c r="A39" s="31" t="s">
        <v>62</v>
      </c>
      <c r="B39" s="45" t="s">
        <v>63</v>
      </c>
      <c r="C39" s="57">
        <f>SUM(C40:C43)</f>
        <v>11654971</v>
      </c>
      <c r="D39" s="7">
        <f>SUM(D40:D43)</f>
        <v>9898741.0800000001</v>
      </c>
      <c r="E39" s="58">
        <f t="shared" si="0"/>
        <v>84.9</v>
      </c>
      <c r="F39" s="51">
        <f>SUM(F40:F43)</f>
        <v>0</v>
      </c>
      <c r="G39" s="7">
        <f>SUM(G40:G43)</f>
        <v>0</v>
      </c>
      <c r="H39" s="68">
        <f t="shared" si="1"/>
        <v>0</v>
      </c>
      <c r="I39" s="57">
        <f>SUM(I40:I43)</f>
        <v>11654971</v>
      </c>
      <c r="J39" s="35">
        <f>SUM(J40:J43)</f>
        <v>9898741.0800000001</v>
      </c>
    </row>
    <row r="40" spans="1:10" x14ac:dyDescent="0.25">
      <c r="A40" s="33" t="s">
        <v>64</v>
      </c>
      <c r="B40" s="47" t="s">
        <v>65</v>
      </c>
      <c r="C40" s="59"/>
      <c r="D40" s="5"/>
      <c r="E40" s="58">
        <f t="shared" si="0"/>
        <v>0</v>
      </c>
      <c r="F40" s="52">
        <v>0</v>
      </c>
      <c r="G40" s="5">
        <v>0</v>
      </c>
      <c r="H40" s="69">
        <f t="shared" si="1"/>
        <v>0</v>
      </c>
      <c r="I40" s="61">
        <f t="shared" ref="I40:J43" si="4">F40+C40</f>
        <v>0</v>
      </c>
      <c r="J40" s="34">
        <f t="shared" si="4"/>
        <v>0</v>
      </c>
    </row>
    <row r="41" spans="1:10" x14ac:dyDescent="0.25">
      <c r="A41" s="33" t="s">
        <v>66</v>
      </c>
      <c r="B41" s="47" t="s">
        <v>67</v>
      </c>
      <c r="C41" s="59">
        <v>2553891</v>
      </c>
      <c r="D41" s="6">
        <v>2141868.9</v>
      </c>
      <c r="E41" s="60">
        <f t="shared" si="0"/>
        <v>83.9</v>
      </c>
      <c r="F41" s="53">
        <v>0</v>
      </c>
      <c r="G41" s="6">
        <v>0</v>
      </c>
      <c r="H41" s="69">
        <f t="shared" si="1"/>
        <v>0</v>
      </c>
      <c r="I41" s="61">
        <f t="shared" si="4"/>
        <v>2553891</v>
      </c>
      <c r="J41" s="34">
        <f t="shared" si="4"/>
        <v>2141868.9</v>
      </c>
    </row>
    <row r="42" spans="1:10" x14ac:dyDescent="0.25">
      <c r="A42" s="33" t="s">
        <v>68</v>
      </c>
      <c r="B42" s="47" t="s">
        <v>69</v>
      </c>
      <c r="C42" s="59">
        <v>8017573</v>
      </c>
      <c r="D42" s="6">
        <v>7132796.4500000002</v>
      </c>
      <c r="E42" s="60">
        <f t="shared" si="0"/>
        <v>89</v>
      </c>
      <c r="F42" s="53">
        <v>0</v>
      </c>
      <c r="G42" s="6">
        <v>0</v>
      </c>
      <c r="H42" s="69">
        <f t="shared" si="1"/>
        <v>0</v>
      </c>
      <c r="I42" s="61">
        <f t="shared" si="4"/>
        <v>8017573</v>
      </c>
      <c r="J42" s="34">
        <f t="shared" si="4"/>
        <v>7132796.4500000002</v>
      </c>
    </row>
    <row r="43" spans="1:10" ht="36" x14ac:dyDescent="0.25">
      <c r="A43" s="33" t="s">
        <v>70</v>
      </c>
      <c r="B43" s="47" t="s">
        <v>71</v>
      </c>
      <c r="C43" s="59">
        <v>1083507</v>
      </c>
      <c r="D43" s="6">
        <v>624075.73</v>
      </c>
      <c r="E43" s="60">
        <f t="shared" si="0"/>
        <v>57.6</v>
      </c>
      <c r="F43" s="53">
        <v>0</v>
      </c>
      <c r="G43" s="6">
        <v>0</v>
      </c>
      <c r="H43" s="69">
        <f t="shared" si="1"/>
        <v>0</v>
      </c>
      <c r="I43" s="61">
        <f t="shared" si="4"/>
        <v>1083507</v>
      </c>
      <c r="J43" s="34">
        <f t="shared" si="4"/>
        <v>624075.73</v>
      </c>
    </row>
    <row r="44" spans="1:10" s="16" customFormat="1" x14ac:dyDescent="0.25">
      <c r="A44" s="31" t="s">
        <v>72</v>
      </c>
      <c r="B44" s="45" t="s">
        <v>73</v>
      </c>
      <c r="C44" s="57">
        <f>C45+C50+C49</f>
        <v>0</v>
      </c>
      <c r="D44" s="7">
        <f>D45+D50+D49</f>
        <v>0</v>
      </c>
      <c r="E44" s="35">
        <f>E45</f>
        <v>0</v>
      </c>
      <c r="F44" s="51">
        <f>F45+F50+F49</f>
        <v>234470</v>
      </c>
      <c r="G44" s="7">
        <f>G45+G50+G49</f>
        <v>248487.62000000002</v>
      </c>
      <c r="H44" s="68">
        <f t="shared" si="1"/>
        <v>106</v>
      </c>
      <c r="I44" s="57">
        <f>I45+I50+I49</f>
        <v>234470</v>
      </c>
      <c r="J44" s="35">
        <f>J45+J50+J49</f>
        <v>248487.62000000002</v>
      </c>
    </row>
    <row r="45" spans="1:10" x14ac:dyDescent="0.25">
      <c r="A45" s="33" t="s">
        <v>74</v>
      </c>
      <c r="B45" s="46" t="s">
        <v>75</v>
      </c>
      <c r="C45" s="61">
        <f>SUM(C46:C48)</f>
        <v>0</v>
      </c>
      <c r="D45" s="6">
        <f>SUM(D46:D48)</f>
        <v>0</v>
      </c>
      <c r="E45" s="34">
        <f>SUM(E46:E48)</f>
        <v>0</v>
      </c>
      <c r="F45" s="53">
        <f>SUM(F46:F48)</f>
        <v>234470</v>
      </c>
      <c r="G45" s="6">
        <f>SUM(G46:G48)</f>
        <v>235428.87000000002</v>
      </c>
      <c r="H45" s="69">
        <f t="shared" si="1"/>
        <v>100.4</v>
      </c>
      <c r="I45" s="61">
        <f>SUM(I46:I48)</f>
        <v>234470</v>
      </c>
      <c r="J45" s="34">
        <f>SUM(J46:J48)</f>
        <v>235428.87000000002</v>
      </c>
    </row>
    <row r="46" spans="1:10" ht="24" x14ac:dyDescent="0.25">
      <c r="A46" s="36">
        <v>19010100</v>
      </c>
      <c r="B46" s="47" t="s">
        <v>76</v>
      </c>
      <c r="C46" s="61">
        <v>0</v>
      </c>
      <c r="D46" s="6">
        <v>0</v>
      </c>
      <c r="E46" s="60">
        <f t="shared" ref="E46:E75" si="5">IF(C46=0,0,ROUND(D46/C46*100,1))</f>
        <v>0</v>
      </c>
      <c r="F46" s="52">
        <v>43057</v>
      </c>
      <c r="G46" s="5">
        <v>37931.97</v>
      </c>
      <c r="H46" s="69">
        <f t="shared" si="1"/>
        <v>88.1</v>
      </c>
      <c r="I46" s="61">
        <f t="shared" ref="I46:J65" si="6">F46+C46</f>
        <v>43057</v>
      </c>
      <c r="J46" s="34">
        <f t="shared" si="6"/>
        <v>37931.97</v>
      </c>
    </row>
    <row r="47" spans="1:10" ht="24" x14ac:dyDescent="0.25">
      <c r="A47" s="36">
        <v>19010200</v>
      </c>
      <c r="B47" s="47" t="s">
        <v>77</v>
      </c>
      <c r="C47" s="61">
        <v>0</v>
      </c>
      <c r="D47" s="6">
        <v>0</v>
      </c>
      <c r="E47" s="60">
        <f t="shared" si="5"/>
        <v>0</v>
      </c>
      <c r="F47" s="52">
        <v>25125</v>
      </c>
      <c r="G47" s="5">
        <v>10743.26</v>
      </c>
      <c r="H47" s="69">
        <f t="shared" si="1"/>
        <v>42.8</v>
      </c>
      <c r="I47" s="61">
        <f t="shared" si="6"/>
        <v>25125</v>
      </c>
      <c r="J47" s="34">
        <f t="shared" si="6"/>
        <v>10743.26</v>
      </c>
    </row>
    <row r="48" spans="1:10" ht="36" x14ac:dyDescent="0.25">
      <c r="A48" s="36">
        <v>19010300</v>
      </c>
      <c r="B48" s="47" t="s">
        <v>78</v>
      </c>
      <c r="C48" s="61">
        <v>0</v>
      </c>
      <c r="D48" s="6">
        <v>0</v>
      </c>
      <c r="E48" s="60">
        <f t="shared" si="5"/>
        <v>0</v>
      </c>
      <c r="F48" s="52">
        <v>166288</v>
      </c>
      <c r="G48" s="5">
        <v>186753.64</v>
      </c>
      <c r="H48" s="69">
        <f t="shared" si="1"/>
        <v>112.3</v>
      </c>
      <c r="I48" s="61">
        <f t="shared" si="6"/>
        <v>166288</v>
      </c>
      <c r="J48" s="34">
        <f t="shared" si="6"/>
        <v>186753.64</v>
      </c>
    </row>
    <row r="49" spans="1:10" ht="24" x14ac:dyDescent="0.25">
      <c r="A49" s="36">
        <v>19011000</v>
      </c>
      <c r="B49" s="47" t="s">
        <v>79</v>
      </c>
      <c r="C49" s="61"/>
      <c r="D49" s="6"/>
      <c r="E49" s="60">
        <f t="shared" si="5"/>
        <v>0</v>
      </c>
      <c r="F49" s="52"/>
      <c r="G49" s="5">
        <v>13058.75</v>
      </c>
      <c r="H49" s="69">
        <f t="shared" si="1"/>
        <v>0</v>
      </c>
      <c r="I49" s="61">
        <f>F49+C49</f>
        <v>0</v>
      </c>
      <c r="J49" s="34">
        <f>G49+D49</f>
        <v>13058.75</v>
      </c>
    </row>
    <row r="50" spans="1:10" x14ac:dyDescent="0.25">
      <c r="A50" s="37">
        <v>19090100</v>
      </c>
      <c r="B50" s="47" t="s">
        <v>80</v>
      </c>
      <c r="C50" s="61">
        <v>0</v>
      </c>
      <c r="D50" s="6">
        <v>0</v>
      </c>
      <c r="E50" s="60">
        <f t="shared" si="5"/>
        <v>0</v>
      </c>
      <c r="F50" s="52">
        <v>0</v>
      </c>
      <c r="G50" s="5">
        <v>0</v>
      </c>
      <c r="H50" s="69">
        <f t="shared" si="1"/>
        <v>0</v>
      </c>
      <c r="I50" s="61">
        <f t="shared" si="6"/>
        <v>0</v>
      </c>
      <c r="J50" s="34">
        <f t="shared" si="6"/>
        <v>0</v>
      </c>
    </row>
    <row r="51" spans="1:10" s="16" customFormat="1" x14ac:dyDescent="0.25">
      <c r="A51" s="31">
        <v>20000000</v>
      </c>
      <c r="B51" s="45" t="s">
        <v>81</v>
      </c>
      <c r="C51" s="57">
        <f>C59+C54+C70+C76+C53</f>
        <v>2876978</v>
      </c>
      <c r="D51" s="7">
        <f>D59+D54+D70+D76+D53</f>
        <v>1610569.26</v>
      </c>
      <c r="E51" s="58">
        <f t="shared" si="5"/>
        <v>56</v>
      </c>
      <c r="F51" s="51">
        <f>F59+F54+F58+F70+F76</f>
        <v>4609142</v>
      </c>
      <c r="G51" s="7">
        <f>G59+G54+G58+G70+G76</f>
        <v>3237517.37</v>
      </c>
      <c r="H51" s="68">
        <f t="shared" si="1"/>
        <v>70.2</v>
      </c>
      <c r="I51" s="62">
        <f t="shared" si="6"/>
        <v>7486120</v>
      </c>
      <c r="J51" s="32">
        <f t="shared" si="6"/>
        <v>4848086.63</v>
      </c>
    </row>
    <row r="52" spans="1:10" s="16" customFormat="1" x14ac:dyDescent="0.25">
      <c r="A52" s="31" t="s">
        <v>82</v>
      </c>
      <c r="B52" s="45" t="s">
        <v>83</v>
      </c>
      <c r="C52" s="57">
        <f>C53+C54+C58</f>
        <v>169689</v>
      </c>
      <c r="D52" s="7">
        <f>D53+D54+D58</f>
        <v>92008.35</v>
      </c>
      <c r="E52" s="58">
        <f t="shared" si="5"/>
        <v>54.2</v>
      </c>
      <c r="F52" s="51">
        <f>F53+F54+F58</f>
        <v>0</v>
      </c>
      <c r="G52" s="7">
        <f>G53+G54+G58</f>
        <v>0</v>
      </c>
      <c r="H52" s="68">
        <f t="shared" si="1"/>
        <v>0</v>
      </c>
      <c r="I52" s="62">
        <f t="shared" si="6"/>
        <v>169689</v>
      </c>
      <c r="J52" s="32">
        <f t="shared" si="6"/>
        <v>92008.35</v>
      </c>
    </row>
    <row r="53" spans="1:10" ht="24" x14ac:dyDescent="0.25">
      <c r="A53" s="33" t="s">
        <v>84</v>
      </c>
      <c r="B53" s="47" t="s">
        <v>85</v>
      </c>
      <c r="C53" s="61">
        <v>818</v>
      </c>
      <c r="D53" s="5">
        <v>510</v>
      </c>
      <c r="E53" s="60">
        <f t="shared" si="5"/>
        <v>62.3</v>
      </c>
      <c r="F53" s="52">
        <v>0</v>
      </c>
      <c r="G53" s="5">
        <v>0</v>
      </c>
      <c r="H53" s="69">
        <f t="shared" si="1"/>
        <v>0</v>
      </c>
      <c r="I53" s="61">
        <f t="shared" si="6"/>
        <v>818</v>
      </c>
      <c r="J53" s="34">
        <f t="shared" si="6"/>
        <v>510</v>
      </c>
    </row>
    <row r="54" spans="1:10" s="16" customFormat="1" x14ac:dyDescent="0.25">
      <c r="A54" s="31" t="s">
        <v>86</v>
      </c>
      <c r="B54" s="45" t="s">
        <v>87</v>
      </c>
      <c r="C54" s="57">
        <f>C55+C56+C57</f>
        <v>168871</v>
      </c>
      <c r="D54" s="7">
        <f>D55+D56+D57</f>
        <v>91498.35</v>
      </c>
      <c r="E54" s="58">
        <f t="shared" si="5"/>
        <v>54.2</v>
      </c>
      <c r="F54" s="51">
        <f>F55</f>
        <v>0</v>
      </c>
      <c r="G54" s="7">
        <f>G55</f>
        <v>0</v>
      </c>
      <c r="H54" s="68">
        <f t="shared" si="1"/>
        <v>0</v>
      </c>
      <c r="I54" s="62">
        <f t="shared" si="6"/>
        <v>168871</v>
      </c>
      <c r="J54" s="32">
        <f t="shared" si="6"/>
        <v>91498.35</v>
      </c>
    </row>
    <row r="55" spans="1:10" x14ac:dyDescent="0.25">
      <c r="A55" s="33" t="s">
        <v>88</v>
      </c>
      <c r="B55" s="47" t="s">
        <v>89</v>
      </c>
      <c r="C55" s="61">
        <v>48151</v>
      </c>
      <c r="D55" s="6">
        <v>38710</v>
      </c>
      <c r="E55" s="60">
        <f t="shared" si="5"/>
        <v>80.400000000000006</v>
      </c>
      <c r="F55" s="53">
        <v>0</v>
      </c>
      <c r="G55" s="6">
        <v>0</v>
      </c>
      <c r="H55" s="69">
        <f t="shared" si="1"/>
        <v>0</v>
      </c>
      <c r="I55" s="61">
        <f t="shared" si="6"/>
        <v>48151</v>
      </c>
      <c r="J55" s="34">
        <f t="shared" si="6"/>
        <v>38710</v>
      </c>
    </row>
    <row r="56" spans="1:10" x14ac:dyDescent="0.25">
      <c r="A56" s="33" t="s">
        <v>90</v>
      </c>
      <c r="B56" s="47" t="s">
        <v>91</v>
      </c>
      <c r="C56" s="61"/>
      <c r="D56" s="6"/>
      <c r="E56" s="60">
        <f t="shared" si="5"/>
        <v>0</v>
      </c>
      <c r="F56" s="53">
        <v>0</v>
      </c>
      <c r="G56" s="6">
        <v>0</v>
      </c>
      <c r="H56" s="69">
        <f t="shared" si="1"/>
        <v>0</v>
      </c>
      <c r="I56" s="61">
        <f t="shared" si="6"/>
        <v>0</v>
      </c>
      <c r="J56" s="34">
        <f t="shared" si="6"/>
        <v>0</v>
      </c>
    </row>
    <row r="57" spans="1:10" ht="24" x14ac:dyDescent="0.25">
      <c r="A57" s="33" t="s">
        <v>92</v>
      </c>
      <c r="B57" s="47" t="s">
        <v>93</v>
      </c>
      <c r="C57" s="61">
        <v>120720</v>
      </c>
      <c r="D57" s="6">
        <v>52788.35</v>
      </c>
      <c r="E57" s="60">
        <f t="shared" si="5"/>
        <v>43.7</v>
      </c>
      <c r="F57" s="53">
        <v>0</v>
      </c>
      <c r="G57" s="6">
        <v>0</v>
      </c>
      <c r="H57" s="69">
        <v>0</v>
      </c>
      <c r="I57" s="61">
        <f t="shared" si="6"/>
        <v>120720</v>
      </c>
      <c r="J57" s="34">
        <f t="shared" si="6"/>
        <v>52788.35</v>
      </c>
    </row>
    <row r="58" spans="1:10" ht="25.5" x14ac:dyDescent="0.25">
      <c r="A58" s="33" t="s">
        <v>94</v>
      </c>
      <c r="B58" s="46" t="s">
        <v>95</v>
      </c>
      <c r="C58" s="61">
        <v>0</v>
      </c>
      <c r="D58" s="6">
        <v>0</v>
      </c>
      <c r="E58" s="60">
        <f t="shared" si="5"/>
        <v>0</v>
      </c>
      <c r="F58" s="53">
        <v>0</v>
      </c>
      <c r="G58" s="6">
        <v>0</v>
      </c>
      <c r="H58" s="69">
        <f>IF(F58=0,0,ROUND(G58/F58*100,1))</f>
        <v>0</v>
      </c>
      <c r="I58" s="61">
        <f t="shared" si="6"/>
        <v>0</v>
      </c>
      <c r="J58" s="34">
        <f t="shared" si="6"/>
        <v>0</v>
      </c>
    </row>
    <row r="59" spans="1:10" ht="25.5" x14ac:dyDescent="0.25">
      <c r="A59" s="31" t="s">
        <v>141</v>
      </c>
      <c r="B59" s="45" t="s">
        <v>96</v>
      </c>
      <c r="C59" s="57">
        <f>C64+C66+C60</f>
        <v>2341261</v>
      </c>
      <c r="D59" s="7">
        <f>D64+D66+D60</f>
        <v>1033078.93</v>
      </c>
      <c r="E59" s="60">
        <f t="shared" si="5"/>
        <v>44.1</v>
      </c>
      <c r="F59" s="51">
        <f>F64+F66</f>
        <v>0</v>
      </c>
      <c r="G59" s="7">
        <f>G64+G66</f>
        <v>0</v>
      </c>
      <c r="H59" s="68">
        <f>IF(F59=0,0,ROUND(G59/F59*100,1))</f>
        <v>0</v>
      </c>
      <c r="I59" s="62">
        <f t="shared" si="6"/>
        <v>2341261</v>
      </c>
      <c r="J59" s="32">
        <f t="shared" si="6"/>
        <v>1033078.93</v>
      </c>
    </row>
    <row r="60" spans="1:10" s="17" customFormat="1" x14ac:dyDescent="0.25">
      <c r="A60" s="33" t="s">
        <v>97</v>
      </c>
      <c r="B60" s="47" t="s">
        <v>98</v>
      </c>
      <c r="C60" s="59">
        <f>C62+C63+C61</f>
        <v>2059561</v>
      </c>
      <c r="D60" s="5">
        <f>D62+D63+D61</f>
        <v>738396.04</v>
      </c>
      <c r="E60" s="60">
        <f t="shared" si="5"/>
        <v>35.9</v>
      </c>
      <c r="F60" s="52">
        <f>F62</f>
        <v>0</v>
      </c>
      <c r="G60" s="5">
        <f>G62</f>
        <v>0</v>
      </c>
      <c r="H60" s="69">
        <f>IF(F60=0,0,ROUND(G60/F60*100,1))</f>
        <v>0</v>
      </c>
      <c r="I60" s="61">
        <f t="shared" si="6"/>
        <v>2059561</v>
      </c>
      <c r="J60" s="34">
        <f t="shared" si="6"/>
        <v>738396.04</v>
      </c>
    </row>
    <row r="61" spans="1:10" ht="24" x14ac:dyDescent="0.25">
      <c r="A61" s="33" t="s">
        <v>99</v>
      </c>
      <c r="B61" s="47" t="s">
        <v>100</v>
      </c>
      <c r="C61" s="59"/>
      <c r="D61" s="5"/>
      <c r="E61" s="60">
        <f t="shared" si="5"/>
        <v>0</v>
      </c>
      <c r="F61" s="52">
        <v>0</v>
      </c>
      <c r="G61" s="5">
        <v>0</v>
      </c>
      <c r="H61" s="69">
        <v>0</v>
      </c>
      <c r="I61" s="61">
        <f t="shared" si="6"/>
        <v>0</v>
      </c>
      <c r="J61" s="34">
        <f t="shared" si="6"/>
        <v>0</v>
      </c>
    </row>
    <row r="62" spans="1:10" x14ac:dyDescent="0.25">
      <c r="A62" s="33" t="s">
        <v>101</v>
      </c>
      <c r="B62" s="46" t="s">
        <v>102</v>
      </c>
      <c r="C62" s="59">
        <v>2059561</v>
      </c>
      <c r="D62" s="5">
        <v>738396.04</v>
      </c>
      <c r="E62" s="60">
        <f t="shared" si="5"/>
        <v>35.9</v>
      </c>
      <c r="F62" s="52">
        <v>0</v>
      </c>
      <c r="G62" s="5">
        <v>0</v>
      </c>
      <c r="H62" s="69">
        <v>0</v>
      </c>
      <c r="I62" s="61">
        <f t="shared" si="6"/>
        <v>2059561</v>
      </c>
      <c r="J62" s="34">
        <f t="shared" si="6"/>
        <v>738396.04</v>
      </c>
    </row>
    <row r="63" spans="1:10" ht="25.5" x14ac:dyDescent="0.25">
      <c r="A63" s="33" t="s">
        <v>103</v>
      </c>
      <c r="B63" s="46" t="s">
        <v>104</v>
      </c>
      <c r="C63" s="59"/>
      <c r="D63" s="5"/>
      <c r="E63" s="60">
        <f t="shared" si="5"/>
        <v>0</v>
      </c>
      <c r="F63" s="52">
        <v>0</v>
      </c>
      <c r="G63" s="5">
        <v>0</v>
      </c>
      <c r="H63" s="69">
        <f>IF(F63=0,0,ROUND(G63/F63*100,1))</f>
        <v>0</v>
      </c>
      <c r="I63" s="61">
        <f t="shared" si="6"/>
        <v>0</v>
      </c>
      <c r="J63" s="34">
        <f t="shared" si="6"/>
        <v>0</v>
      </c>
    </row>
    <row r="64" spans="1:10" ht="25.5" x14ac:dyDescent="0.25">
      <c r="A64" s="33" t="s">
        <v>105</v>
      </c>
      <c r="B64" s="46" t="s">
        <v>106</v>
      </c>
      <c r="C64" s="59">
        <f>C65</f>
        <v>141975</v>
      </c>
      <c r="D64" s="5">
        <f>D65</f>
        <v>157671.26</v>
      </c>
      <c r="E64" s="60">
        <f>IF(C64=0,0,ROUND(D64/C64*100,1))</f>
        <v>111.1</v>
      </c>
      <c r="F64" s="52">
        <f>F65</f>
        <v>0</v>
      </c>
      <c r="G64" s="5">
        <f>G65</f>
        <v>0</v>
      </c>
      <c r="H64" s="69">
        <f>IF(F64=0,0,ROUND(G64/F64*100,1))</f>
        <v>0</v>
      </c>
      <c r="I64" s="61">
        <f t="shared" si="6"/>
        <v>141975</v>
      </c>
      <c r="J64" s="34">
        <f t="shared" si="6"/>
        <v>157671.26</v>
      </c>
    </row>
    <row r="65" spans="1:10" ht="24" x14ac:dyDescent="0.25">
      <c r="A65" s="33">
        <v>22080400</v>
      </c>
      <c r="B65" s="47" t="s">
        <v>107</v>
      </c>
      <c r="C65" s="59">
        <v>141975</v>
      </c>
      <c r="D65" s="6">
        <v>157671.26</v>
      </c>
      <c r="E65" s="60">
        <f t="shared" si="5"/>
        <v>111.1</v>
      </c>
      <c r="F65" s="53">
        <v>0</v>
      </c>
      <c r="G65" s="6">
        <v>0</v>
      </c>
      <c r="H65" s="69">
        <f>IF(F65=0,0,ROUND(G65/F65*100,1))</f>
        <v>0</v>
      </c>
      <c r="I65" s="61">
        <f t="shared" si="6"/>
        <v>141975</v>
      </c>
      <c r="J65" s="34">
        <f t="shared" si="6"/>
        <v>157671.26</v>
      </c>
    </row>
    <row r="66" spans="1:10" x14ac:dyDescent="0.25">
      <c r="A66" s="33">
        <v>22090000</v>
      </c>
      <c r="B66" s="46" t="s">
        <v>108</v>
      </c>
      <c r="C66" s="59">
        <f>SUM(C67:C69)</f>
        <v>139725</v>
      </c>
      <c r="D66" s="5">
        <f>SUM(D67:D69)</f>
        <v>137011.63</v>
      </c>
      <c r="E66" s="60">
        <f t="shared" si="5"/>
        <v>98.1</v>
      </c>
      <c r="F66" s="52">
        <f>SUM(F67:F69)</f>
        <v>0</v>
      </c>
      <c r="G66" s="5">
        <f>SUM(G67:G69)</f>
        <v>0</v>
      </c>
      <c r="H66" s="70">
        <f>SUM(H67:H69)</f>
        <v>0</v>
      </c>
      <c r="I66" s="59">
        <f>SUM(I67:I69)</f>
        <v>139725</v>
      </c>
      <c r="J66" s="38">
        <f>SUM(J67:J69)</f>
        <v>137011.63</v>
      </c>
    </row>
    <row r="67" spans="1:10" ht="36" x14ac:dyDescent="0.25">
      <c r="A67" s="33">
        <v>22090100</v>
      </c>
      <c r="B67" s="47" t="s">
        <v>109</v>
      </c>
      <c r="C67" s="59">
        <v>72409</v>
      </c>
      <c r="D67" s="6">
        <v>93857.12</v>
      </c>
      <c r="E67" s="60">
        <f t="shared" si="5"/>
        <v>129.6</v>
      </c>
      <c r="F67" s="53">
        <v>0</v>
      </c>
      <c r="G67" s="6">
        <v>0</v>
      </c>
      <c r="H67" s="69">
        <f t="shared" ref="H67:H77" si="7">IF(F67=0,0,ROUND(G67/F67*100,1))</f>
        <v>0</v>
      </c>
      <c r="I67" s="61">
        <f t="shared" ref="I67:J73" si="8">F67+C67</f>
        <v>72409</v>
      </c>
      <c r="J67" s="34">
        <f t="shared" si="8"/>
        <v>93857.12</v>
      </c>
    </row>
    <row r="68" spans="1:10" x14ac:dyDescent="0.25">
      <c r="A68" s="33" t="s">
        <v>110</v>
      </c>
      <c r="B68" s="47" t="s">
        <v>111</v>
      </c>
      <c r="C68" s="59"/>
      <c r="D68" s="6"/>
      <c r="E68" s="60">
        <f t="shared" si="5"/>
        <v>0</v>
      </c>
      <c r="F68" s="53">
        <v>0</v>
      </c>
      <c r="G68" s="6">
        <v>0</v>
      </c>
      <c r="H68" s="69">
        <f t="shared" si="7"/>
        <v>0</v>
      </c>
      <c r="I68" s="61">
        <f t="shared" si="8"/>
        <v>0</v>
      </c>
      <c r="J68" s="34">
        <f t="shared" si="8"/>
        <v>0</v>
      </c>
    </row>
    <row r="69" spans="1:10" ht="24" x14ac:dyDescent="0.25">
      <c r="A69" s="33">
        <v>22090400</v>
      </c>
      <c r="B69" s="47" t="s">
        <v>112</v>
      </c>
      <c r="C69" s="59">
        <v>67316</v>
      </c>
      <c r="D69" s="6">
        <v>43154.51</v>
      </c>
      <c r="E69" s="60">
        <f t="shared" si="5"/>
        <v>64.099999999999994</v>
      </c>
      <c r="F69" s="53">
        <v>0</v>
      </c>
      <c r="G69" s="6">
        <v>0</v>
      </c>
      <c r="H69" s="69">
        <f t="shared" si="7"/>
        <v>0</v>
      </c>
      <c r="I69" s="61">
        <f t="shared" si="8"/>
        <v>67316</v>
      </c>
      <c r="J69" s="34">
        <f t="shared" si="8"/>
        <v>43154.51</v>
      </c>
    </row>
    <row r="70" spans="1:10" x14ac:dyDescent="0.25">
      <c r="A70" s="31" t="s">
        <v>142</v>
      </c>
      <c r="B70" s="45" t="s">
        <v>113</v>
      </c>
      <c r="C70" s="57">
        <f>C71+C72+C75+C74</f>
        <v>366028</v>
      </c>
      <c r="D70" s="7">
        <f>D71+D72+D75+D74</f>
        <v>485481.98</v>
      </c>
      <c r="E70" s="58">
        <f t="shared" si="5"/>
        <v>132.6</v>
      </c>
      <c r="F70" s="51">
        <f>F71+F72+F75+F74</f>
        <v>0</v>
      </c>
      <c r="G70" s="7">
        <f>G71+G72+G75+G74</f>
        <v>27414</v>
      </c>
      <c r="H70" s="68">
        <f t="shared" si="7"/>
        <v>0</v>
      </c>
      <c r="I70" s="61">
        <f t="shared" si="8"/>
        <v>366028</v>
      </c>
      <c r="J70" s="34">
        <f t="shared" si="8"/>
        <v>512895.98</v>
      </c>
    </row>
    <row r="71" spans="1:10" s="17" customFormat="1" x14ac:dyDescent="0.25">
      <c r="A71" s="33">
        <v>24030000</v>
      </c>
      <c r="B71" s="48"/>
      <c r="C71" s="59">
        <v>0</v>
      </c>
      <c r="D71" s="6">
        <v>0</v>
      </c>
      <c r="E71" s="60">
        <f t="shared" si="5"/>
        <v>0</v>
      </c>
      <c r="F71" s="53">
        <v>0</v>
      </c>
      <c r="G71" s="6">
        <v>0</v>
      </c>
      <c r="H71" s="69">
        <f t="shared" si="7"/>
        <v>0</v>
      </c>
      <c r="I71" s="61">
        <f t="shared" si="8"/>
        <v>0</v>
      </c>
      <c r="J71" s="34">
        <f t="shared" si="8"/>
        <v>0</v>
      </c>
    </row>
    <row r="72" spans="1:10" s="17" customFormat="1" x14ac:dyDescent="0.25">
      <c r="A72" s="33">
        <v>24060000</v>
      </c>
      <c r="B72" s="46" t="s">
        <v>87</v>
      </c>
      <c r="C72" s="59">
        <f>C73</f>
        <v>366028</v>
      </c>
      <c r="D72" s="5">
        <f>D73</f>
        <v>485481.98</v>
      </c>
      <c r="E72" s="60">
        <f t="shared" si="5"/>
        <v>132.6</v>
      </c>
      <c r="F72" s="52">
        <f>F73</f>
        <v>0</v>
      </c>
      <c r="G72" s="5">
        <f>G73</f>
        <v>0</v>
      </c>
      <c r="H72" s="69">
        <f t="shared" si="7"/>
        <v>0</v>
      </c>
      <c r="I72" s="61">
        <f t="shared" si="8"/>
        <v>366028</v>
      </c>
      <c r="J72" s="34">
        <f t="shared" si="8"/>
        <v>485481.98</v>
      </c>
    </row>
    <row r="73" spans="1:10" s="17" customFormat="1" x14ac:dyDescent="0.25">
      <c r="A73" s="33">
        <v>24060300</v>
      </c>
      <c r="B73" s="47" t="s">
        <v>87</v>
      </c>
      <c r="C73" s="61">
        <v>366028</v>
      </c>
      <c r="D73" s="6">
        <v>485481.98</v>
      </c>
      <c r="E73" s="60">
        <f t="shared" si="5"/>
        <v>132.6</v>
      </c>
      <c r="F73" s="53">
        <v>0</v>
      </c>
      <c r="G73" s="6">
        <v>0</v>
      </c>
      <c r="H73" s="69">
        <f t="shared" si="7"/>
        <v>0</v>
      </c>
      <c r="I73" s="61">
        <f t="shared" si="8"/>
        <v>366028</v>
      </c>
      <c r="J73" s="34">
        <f t="shared" si="8"/>
        <v>485481.98</v>
      </c>
    </row>
    <row r="74" spans="1:10" s="17" customFormat="1" ht="36" x14ac:dyDescent="0.25">
      <c r="A74" s="33" t="s">
        <v>114</v>
      </c>
      <c r="B74" s="47" t="s">
        <v>115</v>
      </c>
      <c r="C74" s="61">
        <v>0</v>
      </c>
      <c r="D74" s="6"/>
      <c r="E74" s="60">
        <f t="shared" si="5"/>
        <v>0</v>
      </c>
      <c r="F74" s="53">
        <v>0</v>
      </c>
      <c r="G74" s="6">
        <v>85</v>
      </c>
      <c r="H74" s="69">
        <f t="shared" si="7"/>
        <v>0</v>
      </c>
      <c r="I74" s="61"/>
      <c r="J74" s="34"/>
    </row>
    <row r="75" spans="1:10" s="17" customFormat="1" ht="25.5" x14ac:dyDescent="0.25">
      <c r="A75" s="33" t="s">
        <v>116</v>
      </c>
      <c r="B75" s="46" t="s">
        <v>117</v>
      </c>
      <c r="C75" s="61">
        <v>0</v>
      </c>
      <c r="D75" s="6"/>
      <c r="E75" s="60">
        <f t="shared" si="5"/>
        <v>0</v>
      </c>
      <c r="F75" s="53">
        <v>0</v>
      </c>
      <c r="G75" s="6">
        <v>27329</v>
      </c>
      <c r="H75" s="69">
        <f t="shared" si="7"/>
        <v>0</v>
      </c>
      <c r="I75" s="61">
        <f t="shared" ref="I75:J89" si="9">F75+C75</f>
        <v>0</v>
      </c>
      <c r="J75" s="34">
        <f t="shared" si="9"/>
        <v>27329</v>
      </c>
    </row>
    <row r="76" spans="1:10" s="16" customFormat="1" x14ac:dyDescent="0.25">
      <c r="A76" s="31">
        <v>25000000</v>
      </c>
      <c r="B76" s="45" t="s">
        <v>118</v>
      </c>
      <c r="C76" s="62">
        <v>0</v>
      </c>
      <c r="D76" s="9">
        <v>0</v>
      </c>
      <c r="E76" s="35">
        <v>0</v>
      </c>
      <c r="F76" s="54">
        <v>4609142</v>
      </c>
      <c r="G76" s="9">
        <f>598949.84+2687.51+13547.85+2514812.3+80105.87</f>
        <v>3210103.37</v>
      </c>
      <c r="H76" s="68">
        <f t="shared" si="7"/>
        <v>69.599999999999994</v>
      </c>
      <c r="I76" s="62">
        <f t="shared" si="9"/>
        <v>4609142</v>
      </c>
      <c r="J76" s="32">
        <f t="shared" si="9"/>
        <v>3210103.37</v>
      </c>
    </row>
    <row r="77" spans="1:10" s="16" customFormat="1" x14ac:dyDescent="0.25">
      <c r="A77" s="31" t="s">
        <v>119</v>
      </c>
      <c r="B77" s="45" t="s">
        <v>120</v>
      </c>
      <c r="C77" s="63">
        <f>C78+C81</f>
        <v>2500</v>
      </c>
      <c r="D77" s="14">
        <f>D78+D81</f>
        <v>3500</v>
      </c>
      <c r="E77" s="35">
        <v>0</v>
      </c>
      <c r="F77" s="55">
        <f>F78+F81</f>
        <v>0</v>
      </c>
      <c r="G77" s="14">
        <f>G78+G81</f>
        <v>0</v>
      </c>
      <c r="H77" s="68">
        <f t="shared" si="7"/>
        <v>0</v>
      </c>
      <c r="I77" s="62">
        <f t="shared" si="9"/>
        <v>2500</v>
      </c>
      <c r="J77" s="32">
        <f t="shared" si="9"/>
        <v>3500</v>
      </c>
    </row>
    <row r="78" spans="1:10" s="16" customFormat="1" x14ac:dyDescent="0.25">
      <c r="A78" s="31" t="s">
        <v>121</v>
      </c>
      <c r="B78" s="45" t="s">
        <v>122</v>
      </c>
      <c r="C78" s="63">
        <f>C80+C79</f>
        <v>2500</v>
      </c>
      <c r="D78" s="14">
        <f>D80+D79</f>
        <v>3500</v>
      </c>
      <c r="E78" s="64">
        <f>E80+E79+E80</f>
        <v>140</v>
      </c>
      <c r="F78" s="55">
        <f>F80+F79</f>
        <v>0</v>
      </c>
      <c r="G78" s="14">
        <f>G80+G79</f>
        <v>0</v>
      </c>
      <c r="H78" s="71">
        <f>H80+H79+H80</f>
        <v>0</v>
      </c>
      <c r="I78" s="62">
        <f t="shared" si="9"/>
        <v>2500</v>
      </c>
      <c r="J78" s="32">
        <f t="shared" si="9"/>
        <v>3500</v>
      </c>
    </row>
    <row r="79" spans="1:10" ht="48" x14ac:dyDescent="0.25">
      <c r="A79" s="33" t="s">
        <v>123</v>
      </c>
      <c r="B79" s="47" t="s">
        <v>124</v>
      </c>
      <c r="C79" s="65">
        <v>2500</v>
      </c>
      <c r="D79" s="15">
        <v>3500</v>
      </c>
      <c r="E79" s="60">
        <f>IF(C79=0,0,ROUND(D79/C79*100,1))</f>
        <v>140</v>
      </c>
      <c r="F79" s="53">
        <v>0</v>
      </c>
      <c r="G79" s="6">
        <v>0</v>
      </c>
      <c r="H79" s="69">
        <f t="shared" ref="H79:H90" si="10">IF(F79=0,0,ROUND(G79/F79*100,1))</f>
        <v>0</v>
      </c>
      <c r="I79" s="61">
        <f t="shared" si="9"/>
        <v>2500</v>
      </c>
      <c r="J79" s="34">
        <f t="shared" si="9"/>
        <v>3500</v>
      </c>
    </row>
    <row r="80" spans="1:10" ht="24" x14ac:dyDescent="0.25">
      <c r="A80" s="33">
        <v>31030000</v>
      </c>
      <c r="B80" s="47" t="s">
        <v>125</v>
      </c>
      <c r="C80" s="59">
        <v>0</v>
      </c>
      <c r="D80" s="6">
        <v>0</v>
      </c>
      <c r="E80" s="38">
        <v>0</v>
      </c>
      <c r="F80" s="53">
        <v>0</v>
      </c>
      <c r="G80" s="6">
        <v>0</v>
      </c>
      <c r="H80" s="69">
        <f t="shared" si="10"/>
        <v>0</v>
      </c>
      <c r="I80" s="61">
        <f t="shared" si="9"/>
        <v>0</v>
      </c>
      <c r="J80" s="34">
        <f t="shared" si="9"/>
        <v>0</v>
      </c>
    </row>
    <row r="81" spans="1:10" s="16" customFormat="1" x14ac:dyDescent="0.25">
      <c r="A81" s="31" t="s">
        <v>126</v>
      </c>
      <c r="B81" s="45" t="s">
        <v>127</v>
      </c>
      <c r="C81" s="62">
        <v>0</v>
      </c>
      <c r="D81" s="9">
        <v>0</v>
      </c>
      <c r="E81" s="35">
        <v>0</v>
      </c>
      <c r="F81" s="54"/>
      <c r="G81" s="9"/>
      <c r="H81" s="68">
        <f t="shared" si="10"/>
        <v>0</v>
      </c>
      <c r="I81" s="62">
        <f t="shared" si="9"/>
        <v>0</v>
      </c>
      <c r="J81" s="32">
        <f t="shared" si="9"/>
        <v>0</v>
      </c>
    </row>
    <row r="82" spans="1:10" s="16" customFormat="1" ht="23.45" customHeight="1" x14ac:dyDescent="0.25">
      <c r="A82" s="39"/>
      <c r="B82" s="45" t="s">
        <v>144</v>
      </c>
      <c r="C82" s="62">
        <f>C10+C51+C77</f>
        <v>47429390</v>
      </c>
      <c r="D82" s="9">
        <f>D10+D51+D77</f>
        <v>43993647.149999999</v>
      </c>
      <c r="E82" s="58">
        <f t="shared" ref="E82:E90" si="11">IF(C82=0,0,ROUND(D82/C82*100,1))</f>
        <v>92.8</v>
      </c>
      <c r="F82" s="54">
        <f>F10+F51+F77</f>
        <v>4843612</v>
      </c>
      <c r="G82" s="9">
        <f>G10+G51+G77</f>
        <v>3486004.99</v>
      </c>
      <c r="H82" s="68">
        <f t="shared" si="10"/>
        <v>72</v>
      </c>
      <c r="I82" s="62">
        <f t="shared" si="9"/>
        <v>52273002</v>
      </c>
      <c r="J82" s="32">
        <f t="shared" si="9"/>
        <v>47479652.140000001</v>
      </c>
    </row>
    <row r="83" spans="1:10" s="16" customFormat="1" x14ac:dyDescent="0.25">
      <c r="A83" s="31" t="s">
        <v>128</v>
      </c>
      <c r="B83" s="45" t="s">
        <v>129</v>
      </c>
      <c r="C83" s="62">
        <f>C84</f>
        <v>27155505</v>
      </c>
      <c r="D83" s="9">
        <f>D84</f>
        <v>27114143</v>
      </c>
      <c r="E83" s="58">
        <f t="shared" si="11"/>
        <v>99.8</v>
      </c>
      <c r="F83" s="54">
        <f>F84</f>
        <v>0</v>
      </c>
      <c r="G83" s="9">
        <f>G84</f>
        <v>0</v>
      </c>
      <c r="H83" s="68">
        <f t="shared" si="10"/>
        <v>0</v>
      </c>
      <c r="I83" s="62">
        <f t="shared" si="9"/>
        <v>27155505</v>
      </c>
      <c r="J83" s="32">
        <f t="shared" si="9"/>
        <v>27114143</v>
      </c>
    </row>
    <row r="84" spans="1:10" s="17" customFormat="1" x14ac:dyDescent="0.25">
      <c r="A84" s="33">
        <v>41000000</v>
      </c>
      <c r="B84" s="46" t="s">
        <v>130</v>
      </c>
      <c r="C84" s="59">
        <f>C85+C87</f>
        <v>27155505</v>
      </c>
      <c r="D84" s="5">
        <f>D85+D87</f>
        <v>27114143</v>
      </c>
      <c r="E84" s="60">
        <f t="shared" si="11"/>
        <v>99.8</v>
      </c>
      <c r="F84" s="52">
        <f>F85+F87</f>
        <v>0</v>
      </c>
      <c r="G84" s="5">
        <f>G85+G87</f>
        <v>0</v>
      </c>
      <c r="H84" s="69">
        <f t="shared" si="10"/>
        <v>0</v>
      </c>
      <c r="I84" s="61">
        <f t="shared" si="9"/>
        <v>27155505</v>
      </c>
      <c r="J84" s="34">
        <f t="shared" si="9"/>
        <v>27114143</v>
      </c>
    </row>
    <row r="85" spans="1:10" s="17" customFormat="1" x14ac:dyDescent="0.25">
      <c r="A85" s="33" t="s">
        <v>131</v>
      </c>
      <c r="B85" s="46" t="s">
        <v>132</v>
      </c>
      <c r="C85" s="61">
        <f>SUM(C86:C86)</f>
        <v>0</v>
      </c>
      <c r="D85" s="6">
        <f>SUM(D86:D86)</f>
        <v>0</v>
      </c>
      <c r="E85" s="60">
        <f t="shared" si="11"/>
        <v>0</v>
      </c>
      <c r="F85" s="53">
        <f>F86</f>
        <v>0</v>
      </c>
      <c r="G85" s="6">
        <f>G86</f>
        <v>0</v>
      </c>
      <c r="H85" s="69">
        <f t="shared" si="10"/>
        <v>0</v>
      </c>
      <c r="I85" s="61">
        <f t="shared" si="9"/>
        <v>0</v>
      </c>
      <c r="J85" s="34">
        <f t="shared" si="9"/>
        <v>0</v>
      </c>
    </row>
    <row r="86" spans="1:10" s="17" customFormat="1" x14ac:dyDescent="0.25">
      <c r="A86" s="40">
        <v>41040400</v>
      </c>
      <c r="B86" s="46" t="s">
        <v>133</v>
      </c>
      <c r="C86" s="61"/>
      <c r="D86" s="6"/>
      <c r="E86" s="60">
        <f t="shared" si="11"/>
        <v>0</v>
      </c>
      <c r="F86" s="53">
        <v>0</v>
      </c>
      <c r="G86" s="6">
        <v>0</v>
      </c>
      <c r="H86" s="69">
        <f t="shared" si="10"/>
        <v>0</v>
      </c>
      <c r="I86" s="61">
        <f t="shared" si="9"/>
        <v>0</v>
      </c>
      <c r="J86" s="34">
        <f t="shared" si="9"/>
        <v>0</v>
      </c>
    </row>
    <row r="87" spans="1:10" s="17" customFormat="1" x14ac:dyDescent="0.25">
      <c r="A87" s="33" t="s">
        <v>134</v>
      </c>
      <c r="B87" s="46" t="s">
        <v>135</v>
      </c>
      <c r="C87" s="61">
        <f>SUM(C88:C89)</f>
        <v>27155505</v>
      </c>
      <c r="D87" s="6">
        <f>SUM(D89:D89)</f>
        <v>27114143</v>
      </c>
      <c r="E87" s="60">
        <f t="shared" si="11"/>
        <v>99.8</v>
      </c>
      <c r="F87" s="53">
        <f>SUM(F89:F89)</f>
        <v>0</v>
      </c>
      <c r="G87" s="6">
        <f>SUM(G89:G89)</f>
        <v>0</v>
      </c>
      <c r="H87" s="69">
        <f t="shared" si="10"/>
        <v>0</v>
      </c>
      <c r="I87" s="61">
        <f t="shared" si="9"/>
        <v>27155505</v>
      </c>
      <c r="J87" s="34">
        <f t="shared" si="9"/>
        <v>27114143</v>
      </c>
    </row>
    <row r="88" spans="1:10" ht="38.25" x14ac:dyDescent="0.25">
      <c r="A88" s="33" t="s">
        <v>136</v>
      </c>
      <c r="B88" s="46" t="s">
        <v>137</v>
      </c>
      <c r="C88" s="61">
        <v>41362</v>
      </c>
      <c r="D88" s="9"/>
      <c r="E88" s="60"/>
      <c r="F88" s="54"/>
      <c r="G88" s="9"/>
      <c r="H88" s="68"/>
      <c r="I88" s="61"/>
      <c r="J88" s="34"/>
    </row>
    <row r="89" spans="1:10" x14ac:dyDescent="0.25">
      <c r="A89" s="33" t="s">
        <v>138</v>
      </c>
      <c r="B89" s="47" t="s">
        <v>139</v>
      </c>
      <c r="C89" s="61">
        <v>27114143</v>
      </c>
      <c r="D89" s="6">
        <v>27114143</v>
      </c>
      <c r="E89" s="60">
        <f t="shared" si="11"/>
        <v>100</v>
      </c>
      <c r="F89" s="53">
        <v>0</v>
      </c>
      <c r="G89" s="6">
        <v>0</v>
      </c>
      <c r="H89" s="69">
        <f t="shared" si="10"/>
        <v>0</v>
      </c>
      <c r="I89" s="61">
        <f t="shared" si="9"/>
        <v>27114143</v>
      </c>
      <c r="J89" s="34">
        <f t="shared" si="9"/>
        <v>27114143</v>
      </c>
    </row>
    <row r="90" spans="1:10" ht="21.6" customHeight="1" thickBot="1" x14ac:dyDescent="0.3">
      <c r="A90" s="41"/>
      <c r="B90" s="49" t="s">
        <v>145</v>
      </c>
      <c r="C90" s="66">
        <f>C82+C83</f>
        <v>74584895</v>
      </c>
      <c r="D90" s="42">
        <f>D82+D83</f>
        <v>71107790.150000006</v>
      </c>
      <c r="E90" s="67">
        <f t="shared" si="11"/>
        <v>95.3</v>
      </c>
      <c r="F90" s="56">
        <f>F82+F83</f>
        <v>4843612</v>
      </c>
      <c r="G90" s="42">
        <f>G82+G83</f>
        <v>3486004.99</v>
      </c>
      <c r="H90" s="72">
        <f t="shared" si="10"/>
        <v>72</v>
      </c>
      <c r="I90" s="66">
        <f>I82+I83</f>
        <v>79428507</v>
      </c>
      <c r="J90" s="43">
        <f>J82+J83</f>
        <v>74593795.140000001</v>
      </c>
    </row>
    <row r="91" spans="1:10" ht="12.6" customHeight="1" x14ac:dyDescent="0.25">
      <c r="A91" s="2"/>
      <c r="B91" s="3"/>
      <c r="C91" s="10"/>
      <c r="D91" s="10"/>
      <c r="E91" s="11"/>
      <c r="F91" s="10"/>
      <c r="G91" s="10"/>
      <c r="H91" s="11"/>
      <c r="I91" s="10"/>
      <c r="J91" s="10"/>
    </row>
    <row r="92" spans="1:10" s="26" customFormat="1" ht="18.75" x14ac:dyDescent="0.3">
      <c r="A92" s="22"/>
      <c r="B92" s="23" t="s">
        <v>140</v>
      </c>
      <c r="C92" s="24"/>
      <c r="D92" s="24"/>
      <c r="E92" s="24"/>
      <c r="F92" s="24"/>
      <c r="G92" s="25" t="s">
        <v>143</v>
      </c>
      <c r="H92" s="24"/>
      <c r="I92" s="24"/>
      <c r="J92" s="24"/>
    </row>
  </sheetData>
  <mergeCells count="10">
    <mergeCell ref="A7:A8"/>
    <mergeCell ref="B7:B8"/>
    <mergeCell ref="C7:E7"/>
    <mergeCell ref="F7:H7"/>
    <mergeCell ref="H1:J1"/>
    <mergeCell ref="H2:J2"/>
    <mergeCell ref="H3:J3"/>
    <mergeCell ref="H4:J4"/>
    <mergeCell ref="I7:J7"/>
    <mergeCell ref="B5:G5"/>
  </mergeCells>
  <phoneticPr fontId="12" type="noConversion"/>
  <pageMargins left="0.31496062992125984" right="0.11811023622047245" top="0.35433070866141736" bottom="0.19685039370078741" header="0.31496062992125984" footer="0.31496062992125984"/>
  <pageSetup paperSize="9" scale="80" orientation="landscape" verticalDpi="0" r:id="rId1"/>
  <rowBreaks count="1" manualBreakCount="1"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01.10.2020</vt:lpstr>
      <vt:lpstr>'01.10.2020'!Заголовки_для_печати</vt:lpstr>
      <vt:lpstr>'01.10.2020'!Область_печати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Григорьевна</dc:creator>
  <cp:lastModifiedBy>Виталий</cp:lastModifiedBy>
  <cp:lastPrinted>2020-10-12T06:01:49Z</cp:lastPrinted>
  <dcterms:created xsi:type="dcterms:W3CDTF">2020-07-07T11:05:57Z</dcterms:created>
  <dcterms:modified xsi:type="dcterms:W3CDTF">2020-11-02T12:37:38Z</dcterms:modified>
</cp:coreProperties>
</file>