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Desktop\на сайт\427\"/>
    </mc:Choice>
  </mc:AlternateContent>
  <bookViews>
    <workbookView xWindow="0" yWindow="120" windowWidth="9465" windowHeight="4185"/>
  </bookViews>
  <sheets>
    <sheet name="видатки 01.10.2020" sheetId="37" r:id="rId1"/>
  </sheets>
  <definedNames>
    <definedName name="_xlnm.Print_Titles" localSheetId="0">'видатки 01.10.2020'!$8:$10</definedName>
    <definedName name="_xlnm.Print_Area" localSheetId="0">'видатки 01.10.2020'!$A$1:$K$51</definedName>
  </definedNames>
  <calcPr calcId="162913" fullCalcOnLoad="1"/>
</workbook>
</file>

<file path=xl/calcChain.xml><?xml version="1.0" encoding="utf-8"?>
<calcChain xmlns="http://schemas.openxmlformats.org/spreadsheetml/2006/main">
  <c r="H30" i="37" l="1"/>
  <c r="H15" i="37"/>
  <c r="K15" i="37" s="1"/>
  <c r="G30" i="37"/>
  <c r="G23" i="37"/>
  <c r="I23" i="37" s="1"/>
  <c r="G15" i="37"/>
  <c r="I37" i="37"/>
  <c r="F37" i="37"/>
  <c r="H33" i="37"/>
  <c r="I33" i="37" s="1"/>
  <c r="G33" i="37"/>
  <c r="E33" i="37"/>
  <c r="D33" i="37"/>
  <c r="K34" i="37"/>
  <c r="I30" i="37"/>
  <c r="G22" i="37"/>
  <c r="I22" i="37" s="1"/>
  <c r="G14" i="37"/>
  <c r="K46" i="37"/>
  <c r="J46" i="37"/>
  <c r="I46" i="37"/>
  <c r="F46" i="37"/>
  <c r="K45" i="37"/>
  <c r="J45" i="37"/>
  <c r="I45" i="37"/>
  <c r="F45" i="37"/>
  <c r="K44" i="37"/>
  <c r="J44" i="37"/>
  <c r="H44" i="37"/>
  <c r="G44" i="37"/>
  <c r="I44" i="37"/>
  <c r="E44" i="37"/>
  <c r="D44" i="37"/>
  <c r="F44" i="37" s="1"/>
  <c r="K43" i="37"/>
  <c r="J43" i="37"/>
  <c r="I43" i="37"/>
  <c r="F43" i="37"/>
  <c r="H42" i="37"/>
  <c r="G42" i="37"/>
  <c r="I42" i="37"/>
  <c r="E42" i="37"/>
  <c r="K42" i="37"/>
  <c r="D42" i="37"/>
  <c r="J42" i="37"/>
  <c r="F42" i="37"/>
  <c r="K41" i="37"/>
  <c r="J41" i="37"/>
  <c r="I41" i="37"/>
  <c r="F41" i="37"/>
  <c r="H40" i="37"/>
  <c r="K40" i="37" s="1"/>
  <c r="G40" i="37"/>
  <c r="I40" i="37"/>
  <c r="E40" i="37"/>
  <c r="D40" i="37"/>
  <c r="F40" i="37" s="1"/>
  <c r="K39" i="37"/>
  <c r="J39" i="37"/>
  <c r="I39" i="37"/>
  <c r="F39" i="37"/>
  <c r="H38" i="37"/>
  <c r="G38" i="37"/>
  <c r="I38" i="37"/>
  <c r="E38" i="37"/>
  <c r="K38" i="37"/>
  <c r="D38" i="37"/>
  <c r="K36" i="37"/>
  <c r="J36" i="37"/>
  <c r="I36" i="37"/>
  <c r="F36" i="37"/>
  <c r="K35" i="37"/>
  <c r="J35" i="37"/>
  <c r="I35" i="37"/>
  <c r="F35" i="37"/>
  <c r="J34" i="37"/>
  <c r="F34" i="37"/>
  <c r="J33" i="37"/>
  <c r="K32" i="37"/>
  <c r="I32" i="37"/>
  <c r="F32" i="37"/>
  <c r="H31" i="37"/>
  <c r="I31" i="37" s="1"/>
  <c r="E31" i="37"/>
  <c r="K31" i="37"/>
  <c r="D31" i="37"/>
  <c r="J30" i="37"/>
  <c r="K30" i="37"/>
  <c r="F30" i="37"/>
  <c r="K29" i="37"/>
  <c r="J29" i="37"/>
  <c r="I29" i="37"/>
  <c r="F29" i="37"/>
  <c r="E28" i="37"/>
  <c r="D28" i="37"/>
  <c r="F28" i="37" s="1"/>
  <c r="K27" i="37"/>
  <c r="J27" i="37"/>
  <c r="I27" i="37"/>
  <c r="F27" i="37"/>
  <c r="H26" i="37"/>
  <c r="G26" i="37"/>
  <c r="I26" i="37"/>
  <c r="E26" i="37"/>
  <c r="K26" i="37"/>
  <c r="D26" i="37"/>
  <c r="K25" i="37"/>
  <c r="J25" i="37"/>
  <c r="I25" i="37"/>
  <c r="F25" i="37"/>
  <c r="K24" i="37"/>
  <c r="J24" i="37"/>
  <c r="I24" i="37"/>
  <c r="F24" i="37"/>
  <c r="K23" i="37"/>
  <c r="F23" i="37"/>
  <c r="H22" i="37"/>
  <c r="E22" i="37"/>
  <c r="K22" i="37" s="1"/>
  <c r="D22" i="37"/>
  <c r="F22" i="37" s="1"/>
  <c r="K21" i="37"/>
  <c r="J21" i="37"/>
  <c r="I21" i="37"/>
  <c r="F21" i="37"/>
  <c r="K20" i="37"/>
  <c r="J20" i="37"/>
  <c r="I20" i="37"/>
  <c r="F20" i="37"/>
  <c r="K19" i="37"/>
  <c r="J19" i="37"/>
  <c r="I19" i="37"/>
  <c r="F19" i="37"/>
  <c r="K18" i="37"/>
  <c r="J18" i="37"/>
  <c r="I18" i="37"/>
  <c r="F18" i="37"/>
  <c r="K17" i="37"/>
  <c r="J17" i="37"/>
  <c r="H17" i="37"/>
  <c r="G17" i="37"/>
  <c r="E17" i="37"/>
  <c r="D17" i="37"/>
  <c r="K16" i="37"/>
  <c r="J16" i="37"/>
  <c r="I16" i="37"/>
  <c r="F16" i="37"/>
  <c r="F15" i="37"/>
  <c r="E14" i="37"/>
  <c r="D14" i="37"/>
  <c r="D47" i="37" s="1"/>
  <c r="K13" i="37"/>
  <c r="J13" i="37"/>
  <c r="I13" i="37"/>
  <c r="F13" i="37"/>
  <c r="K12" i="37"/>
  <c r="J12" i="37"/>
  <c r="I12" i="37"/>
  <c r="F12" i="37"/>
  <c r="H28" i="37"/>
  <c r="K28" i="37" s="1"/>
  <c r="J15" i="37"/>
  <c r="F26" i="37"/>
  <c r="F17" i="37"/>
  <c r="J23" i="37"/>
  <c r="J22" i="37" s="1"/>
  <c r="K33" i="37"/>
  <c r="I34" i="37"/>
  <c r="J26" i="37"/>
  <c r="F31" i="37"/>
  <c r="J32" i="37"/>
  <c r="G28" i="37"/>
  <c r="I28" i="37" s="1"/>
  <c r="I17" i="37"/>
  <c r="F38" i="37"/>
  <c r="J28" i="37"/>
  <c r="J14" i="37"/>
  <c r="G31" i="37"/>
  <c r="G47" i="37"/>
  <c r="G11" i="37" s="1"/>
  <c r="J38" i="37"/>
  <c r="F33" i="37"/>
  <c r="G48" i="37"/>
  <c r="J31" i="37"/>
  <c r="J47" i="37" l="1"/>
  <c r="D48" i="37"/>
  <c r="D11" i="37"/>
  <c r="F14" i="37"/>
  <c r="J40" i="37"/>
  <c r="I15" i="37"/>
  <c r="E47" i="37"/>
  <c r="H14" i="37"/>
  <c r="I14" i="37" l="1"/>
  <c r="H47" i="37"/>
  <c r="K14" i="37"/>
  <c r="J11" i="37"/>
  <c r="E48" i="37"/>
  <c r="E11" i="37"/>
  <c r="F47" i="37"/>
  <c r="H11" i="37" l="1"/>
  <c r="I11" i="37" s="1"/>
  <c r="H48" i="37"/>
  <c r="I47" i="37"/>
  <c r="K11" i="37"/>
  <c r="K47" i="37"/>
  <c r="F11" i="37"/>
</calcChain>
</file>

<file path=xl/comments1.xml><?xml version="1.0" encoding="utf-8"?>
<comments xmlns="http://schemas.openxmlformats.org/spreadsheetml/2006/main">
  <authors>
    <author>Luda</author>
  </authors>
  <commentLis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Luda:
6 </t>
        </r>
        <r>
          <rPr>
            <sz val="9"/>
            <color indexed="81"/>
            <rFont val="Tahoma"/>
            <family val="2"/>
            <charset val="204"/>
          </rPr>
          <t>месяца</t>
        </r>
      </text>
    </comment>
  </commentList>
</comments>
</file>

<file path=xl/sharedStrings.xml><?xml version="1.0" encoding="utf-8"?>
<sst xmlns="http://schemas.openxmlformats.org/spreadsheetml/2006/main" count="65" uniqueCount="60">
  <si>
    <t xml:space="preserve"> </t>
  </si>
  <si>
    <t>Фізична культура і спорт</t>
  </si>
  <si>
    <t>Звіт</t>
  </si>
  <si>
    <t>в % до плану</t>
  </si>
  <si>
    <t>Спеціальний фонд</t>
  </si>
  <si>
    <t>Загальний фонд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</si>
  <si>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</si>
  <si>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</si>
  <si>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</si>
  <si>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щодо виконання Волноваського міського бюджету по видатках</t>
  </si>
  <si>
    <t>Всього видатків</t>
  </si>
  <si>
    <t>Код ФКВКБ3</t>
  </si>
  <si>
    <t>Організація та проведення громадських робіт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</si>
  <si>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</si>
  <si>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</si>
  <si>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дошкільної освіти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</si>
  <si>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</si>
  <si>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Інші заходи у сфері соціального захисту і соціального забезпечення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</si>
  <si>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</si>
  <si>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</si>
  <si>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</si>
  <si>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Організація благоустрою населених пунктів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</si>
  <si>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</si>
  <si>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Сільське, лісове, рибне господарство та мисливство</t>
  </si>
  <si>
    <t>Здійснення заходів із землеустрою</t>
  </si>
  <si>
    <t>Будівництво та регіональний розвиток</t>
  </si>
  <si>
    <t>Інші програми та заходи, пов`язані з економічною діяльністю</t>
  </si>
  <si>
    <t>Інші заходи, пов`язані з економічною діяльністю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</si>
  <si>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</si>
  <si>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Інші субвенції з місцевого бюджету</t>
  </si>
  <si>
    <t>Освіта</t>
  </si>
  <si>
    <t>Підвищення кваліфікації, перепідготовка кадрів закладами післядипломної освіти</t>
  </si>
  <si>
    <t>Експлуатація та технічне обслуговування житлового фонду</t>
  </si>
  <si>
    <t>Будівництво об`єктів житлово-комунального господарства</t>
  </si>
  <si>
    <t>Будівництво інших об`єктів соціальної та виробничої інфраструктури комунальної власності</t>
  </si>
  <si>
    <t>Охорона навколишнього природного середовища</t>
  </si>
  <si>
    <r>
      <t>ВЦА</t>
    </r>
    <r>
      <rPr>
        <i/>
        <sz val="10"/>
        <rFont val="Times New Roman"/>
        <family val="1"/>
        <charset val="204"/>
      </rPr>
      <t>(головний розпорядник)</t>
    </r>
  </si>
  <si>
    <t>Видатки на поховання учасників бойових дій та осіб з інвалідністю внаслідок війни</t>
  </si>
  <si>
    <t>Інша діяльність у сфері екології та охорони природних ресурсів</t>
  </si>
  <si>
    <t xml:space="preserve">Керівник військово-цивільної адміністрації </t>
  </si>
  <si>
    <t>0180</t>
  </si>
  <si>
    <t>Інша діяльність у сфері державного управління</t>
  </si>
  <si>
    <t>Захист населення і територій від надзвичайних ситуацій техногенного та природного характеру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</si>
  <si>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</si>
  <si>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</si>
  <si>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Будівництво освітніх установ та закладів</t>
  </si>
  <si>
    <t xml:space="preserve">до розпорядження керівника </t>
  </si>
  <si>
    <t>військово-цивільної адмністрації</t>
  </si>
  <si>
    <t>Код ТПКВКМБ/
ТКВКБМС</t>
  </si>
  <si>
    <t>Найменування головного розпорядника, відповідального виконавця, бюджетної програми або напряму видатків
згідно з типовою відомчою ТПКВКМБ/ТКВКБМС</t>
  </si>
  <si>
    <t>Разом</t>
  </si>
  <si>
    <t>8100</t>
  </si>
  <si>
    <t>8110</t>
  </si>
  <si>
    <t>І.В. Лубінець</t>
  </si>
  <si>
    <t>Додаток 2</t>
  </si>
  <si>
    <t xml:space="preserve">за 9 місяців 2020 року   </t>
  </si>
  <si>
    <t>від __________________№_______</t>
  </si>
  <si>
    <t>Затверджено на 9 місяців 2020 з урахуванням внесених змін</t>
  </si>
  <si>
    <t xml:space="preserve">Виконано за 9 місяців 2020р. </t>
  </si>
  <si>
    <t>Реалізація інших заходів щодо соціально-економічного розвитку територій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</si>
</sst>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#,##0&quot;р.&quot;;[Red]\-#,##0&quot;р.&quot;"/>
    <numFmt numFmtId="215" formatCode="0.0"/>
    <numFmt numFmtId="220" formatCode="#,##0.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>
      <alignment vertical="top"/>
    </xf>
  </cellStyleXfs>
  <cellXfs count="12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quotePrefix="1" applyFont="1" applyAlignment="1">
      <alignment horizontal="left"/>
    </xf>
    <xf numFmtId="0" fontId="1" fillId="0" borderId="0" xfId="0" applyFont="1" applyAlignment="1" applyProtection="1">
      <protection locked="0"/>
    </xf>
    <xf numFmtId="0" fontId="4" fillId="0" borderId="0" xfId="0" applyFont="1" applyAlignment="1">
      <alignment horizontal="left"/>
    </xf>
    <xf numFmtId="49" fontId="4" fillId="0" borderId="1" xfId="0" quotePrefix="1" applyNumberFormat="1" applyFont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0" fontId="14" fillId="0" borderId="0" xfId="0" applyFont="1" applyAlignment="1"/>
    <xf numFmtId="49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18" fillId="0" borderId="0" xfId="0" applyFont="1" applyAlignment="1" applyProtection="1"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/>
    <xf numFmtId="1" fontId="7" fillId="0" borderId="3" xfId="0" applyNumberFormat="1" applyFont="1" applyBorder="1" applyAlignment="1">
      <alignment horizontal="center"/>
    </xf>
    <xf numFmtId="0" fontId="20" fillId="0" borderId="0" xfId="0" applyFont="1" applyAlignment="1"/>
    <xf numFmtId="0" fontId="6" fillId="0" borderId="0" xfId="0" applyFont="1" applyAlignment="1"/>
    <xf numFmtId="4" fontId="2" fillId="0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1" fontId="7" fillId="0" borderId="7" xfId="0" applyNumberFormat="1" applyFont="1" applyBorder="1" applyAlignment="1">
      <alignment horizontal="center"/>
    </xf>
    <xf numFmtId="49" fontId="9" fillId="2" borderId="7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right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/>
    </xf>
    <xf numFmtId="0" fontId="9" fillId="2" borderId="10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4" fontId="4" fillId="0" borderId="11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>
      <alignment horizontal="right" vertical="center"/>
    </xf>
    <xf numFmtId="0" fontId="17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4" fontId="2" fillId="0" borderId="14" xfId="0" applyNumberFormat="1" applyFont="1" applyFill="1" applyBorder="1" applyAlignment="1">
      <alignment horizontal="right" vertical="center"/>
    </xf>
    <xf numFmtId="4" fontId="3" fillId="0" borderId="1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0" fillId="2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quotePrefix="1" applyFont="1" applyAlignment="1">
      <alignment horizontal="left" vertical="center"/>
    </xf>
    <xf numFmtId="181" fontId="19" fillId="0" borderId="0" xfId="0" applyNumberFormat="1" applyFont="1" applyAlignment="1">
      <alignment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4" fontId="1" fillId="0" borderId="7" xfId="0" applyNumberFormat="1" applyFont="1" applyFill="1" applyBorder="1" applyAlignment="1" applyProtection="1">
      <alignment horizontal="right" vertical="center"/>
      <protection locked="0"/>
    </xf>
    <xf numFmtId="4" fontId="1" fillId="0" borderId="2" xfId="0" applyNumberFormat="1" applyFont="1" applyFill="1" applyBorder="1" applyAlignment="1" applyProtection="1">
      <alignment horizontal="right" vertical="center"/>
      <protection locked="0"/>
    </xf>
    <xf numFmtId="4" fontId="2" fillId="0" borderId="11" xfId="0" applyNumberFormat="1" applyFont="1" applyFill="1" applyBorder="1" applyAlignment="1">
      <alignment horizontal="right" vertical="center"/>
    </xf>
    <xf numFmtId="220" fontId="1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7" xfId="0" applyNumberFormat="1" applyFont="1" applyFill="1" applyBorder="1" applyAlignment="1">
      <alignment horizontal="right" vertical="center"/>
    </xf>
    <xf numFmtId="4" fontId="4" fillId="0" borderId="8" xfId="0" applyNumberFormat="1" applyFont="1" applyFill="1" applyBorder="1" applyAlignment="1">
      <alignment horizontal="right" vertical="center"/>
    </xf>
    <xf numFmtId="4" fontId="1" fillId="0" borderId="7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1" fillId="0" borderId="5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2" fillId="0" borderId="16" xfId="0" applyNumberFormat="1" applyFont="1" applyFill="1" applyBorder="1" applyAlignment="1">
      <alignment horizontal="right" vertical="center"/>
    </xf>
    <xf numFmtId="4" fontId="2" fillId="0" borderId="17" xfId="0" applyNumberFormat="1" applyFont="1" applyFill="1" applyBorder="1" applyAlignment="1">
      <alignment horizontal="right" vertical="center"/>
    </xf>
    <xf numFmtId="4" fontId="14" fillId="0" borderId="0" xfId="0" applyNumberFormat="1" applyFont="1" applyFill="1" applyBorder="1" applyAlignment="1">
      <alignment horizontal="center" vertical="center"/>
    </xf>
    <xf numFmtId="215" fontId="14" fillId="0" borderId="0" xfId="0" applyNumberFormat="1" applyFont="1" applyFill="1" applyBorder="1" applyAlignment="1">
      <alignment horizontal="center" vertical="center"/>
    </xf>
    <xf numFmtId="220" fontId="1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220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6" xfId="0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right" vertical="center"/>
    </xf>
    <xf numFmtId="4" fontId="2" fillId="0" borderId="19" xfId="0" applyNumberFormat="1" applyFont="1" applyFill="1" applyBorder="1" applyAlignment="1">
      <alignment horizontal="right" vertical="center"/>
    </xf>
    <xf numFmtId="4" fontId="2" fillId="0" borderId="20" xfId="0" applyNumberFormat="1" applyFont="1" applyFill="1" applyBorder="1" applyAlignment="1">
      <alignment horizontal="right" vertical="center"/>
    </xf>
    <xf numFmtId="4" fontId="2" fillId="0" borderId="2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2" xfId="0" applyFont="1" applyBorder="1" applyAlignment="1">
      <alignment horizontal="left" vertical="center" wrapText="1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 applyProtection="1">
      <alignment horizontal="center" vertical="center" wrapText="1"/>
    </xf>
    <xf numFmtId="0" fontId="17" fillId="0" borderId="27" xfId="0" quotePrefix="1" applyFont="1" applyFill="1" applyBorder="1" applyAlignment="1" applyProtection="1">
      <alignment horizontal="center" vertical="center" wrapText="1"/>
    </xf>
    <xf numFmtId="0" fontId="15" fillId="2" borderId="28" xfId="0" applyNumberFormat="1" applyFont="1" applyFill="1" applyBorder="1" applyAlignment="1" applyProtection="1">
      <alignment horizontal="center" vertical="center" wrapText="1"/>
    </xf>
    <xf numFmtId="0" fontId="15" fillId="2" borderId="29" xfId="0" applyNumberFormat="1" applyFont="1" applyFill="1" applyBorder="1" applyAlignment="1" applyProtection="1">
      <alignment horizontal="center" vertical="center" wrapText="1"/>
    </xf>
    <xf numFmtId="49" fontId="16" fillId="0" borderId="30" xfId="0" applyNumberFormat="1" applyFont="1" applyBorder="1" applyAlignment="1" applyProtection="1">
      <alignment horizontal="center" vertical="center" wrapText="1"/>
      <protection locked="0"/>
    </xf>
    <xf numFmtId="49" fontId="16" fillId="0" borderId="31" xfId="0" applyNumberFormat="1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</cellXfs>
  <cellStyles count="2">
    <cellStyle name="Звичайний_Додаток _ 3 зм_ни 4575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abSelected="1" view="pageBreakPreview" topLeftCell="A22" zoomScale="60" zoomScaleNormal="77" workbookViewId="0">
      <selection activeCell="E28" sqref="E28"/>
    </sheetView>
  </sheetViews>
  <sheetFormatPr defaultRowHeight="12.75" x14ac:dyDescent="0.2"/>
  <cols>
    <col min="1" max="1" width="8.42578125" style="51" customWidth="1"/>
    <col min="2" max="2" width="4.7109375" style="1" customWidth="1"/>
    <col min="3" max="3" width="64.7109375" style="1" customWidth="1"/>
    <col min="4" max="4" width="12.140625" style="59" customWidth="1"/>
    <col min="5" max="5" width="13" style="59" customWidth="1"/>
    <col min="6" max="6" width="9" style="59" customWidth="1"/>
    <col min="7" max="7" width="12.85546875" style="59" customWidth="1"/>
    <col min="8" max="8" width="12.42578125" style="59" customWidth="1"/>
    <col min="9" max="9" width="8" style="59" customWidth="1"/>
    <col min="10" max="10" width="13.140625" style="59" customWidth="1"/>
    <col min="11" max="11" width="13.85546875" style="59" customWidth="1"/>
    <col min="12" max="16384" width="9.140625" style="1"/>
  </cols>
  <sheetData>
    <row r="1" spans="1:11" ht="15.75" x14ac:dyDescent="0.2">
      <c r="I1" s="60" t="s">
        <v>54</v>
      </c>
      <c r="J1" s="60"/>
      <c r="K1" s="60"/>
    </row>
    <row r="2" spans="1:11" ht="15.75" x14ac:dyDescent="0.2">
      <c r="B2" s="1" t="s">
        <v>0</v>
      </c>
      <c r="I2" s="60" t="s">
        <v>46</v>
      </c>
      <c r="J2" s="60"/>
      <c r="K2" s="60"/>
    </row>
    <row r="3" spans="1:11" ht="15.75" x14ac:dyDescent="0.2">
      <c r="I3" s="61" t="s">
        <v>47</v>
      </c>
      <c r="J3" s="62"/>
      <c r="K3" s="63"/>
    </row>
    <row r="4" spans="1:11" ht="15.75" x14ac:dyDescent="0.2">
      <c r="I4" s="119" t="s">
        <v>56</v>
      </c>
      <c r="J4" s="119"/>
      <c r="K4" s="119"/>
    </row>
    <row r="5" spans="1:11" s="4" customFormat="1" ht="15.75" customHeight="1" x14ac:dyDescent="0.3">
      <c r="A5" s="52"/>
      <c r="B5" s="120" t="s">
        <v>2</v>
      </c>
      <c r="C5" s="120"/>
      <c r="D5" s="120"/>
      <c r="E5" s="120"/>
      <c r="F5" s="120"/>
      <c r="G5" s="120"/>
      <c r="H5" s="120"/>
      <c r="I5" s="120"/>
      <c r="J5" s="120"/>
      <c r="K5" s="120"/>
    </row>
    <row r="6" spans="1:11" s="4" customFormat="1" ht="15.75" customHeight="1" x14ac:dyDescent="0.3">
      <c r="A6" s="53"/>
      <c r="B6" s="120" t="s">
        <v>9</v>
      </c>
      <c r="C6" s="120"/>
      <c r="D6" s="120"/>
      <c r="E6" s="120"/>
      <c r="F6" s="120"/>
      <c r="G6" s="120"/>
      <c r="H6" s="120"/>
      <c r="I6" s="120"/>
      <c r="J6" s="120"/>
      <c r="K6" s="120"/>
    </row>
    <row r="7" spans="1:11" s="4" customFormat="1" ht="17.25" customHeight="1" thickBot="1" x14ac:dyDescent="0.35">
      <c r="A7" s="53"/>
      <c r="B7" s="121" t="s">
        <v>55</v>
      </c>
      <c r="C7" s="121"/>
      <c r="D7" s="121"/>
      <c r="E7" s="121"/>
      <c r="F7" s="121"/>
      <c r="G7" s="121"/>
      <c r="H7" s="121"/>
      <c r="I7" s="121"/>
      <c r="J7" s="121"/>
      <c r="K7" s="121"/>
    </row>
    <row r="8" spans="1:11" s="17" customFormat="1" ht="17.45" customHeight="1" x14ac:dyDescent="0.2">
      <c r="A8" s="110" t="s">
        <v>48</v>
      </c>
      <c r="B8" s="112" t="s">
        <v>11</v>
      </c>
      <c r="C8" s="114" t="s">
        <v>49</v>
      </c>
      <c r="D8" s="116" t="s">
        <v>5</v>
      </c>
      <c r="E8" s="117"/>
      <c r="F8" s="118"/>
      <c r="G8" s="105" t="s">
        <v>4</v>
      </c>
      <c r="H8" s="106"/>
      <c r="I8" s="107"/>
      <c r="J8" s="108" t="s">
        <v>50</v>
      </c>
      <c r="K8" s="109"/>
    </row>
    <row r="9" spans="1:11" s="19" customFormat="1" ht="64.900000000000006" customHeight="1" x14ac:dyDescent="0.2">
      <c r="A9" s="111"/>
      <c r="B9" s="113"/>
      <c r="C9" s="115"/>
      <c r="D9" s="46" t="s">
        <v>57</v>
      </c>
      <c r="E9" s="18" t="s">
        <v>58</v>
      </c>
      <c r="F9" s="27" t="s">
        <v>3</v>
      </c>
      <c r="G9" s="46" t="s">
        <v>57</v>
      </c>
      <c r="H9" s="18" t="s">
        <v>58</v>
      </c>
      <c r="I9" s="45" t="s">
        <v>3</v>
      </c>
      <c r="J9" s="46" t="s">
        <v>57</v>
      </c>
      <c r="K9" s="27" t="s">
        <v>58</v>
      </c>
    </row>
    <row r="10" spans="1:11" s="20" customFormat="1" x14ac:dyDescent="0.2">
      <c r="A10" s="28">
        <v>1</v>
      </c>
      <c r="B10" s="21">
        <v>2</v>
      </c>
      <c r="C10" s="35">
        <v>3</v>
      </c>
      <c r="D10" s="64">
        <v>5</v>
      </c>
      <c r="E10" s="65">
        <v>6</v>
      </c>
      <c r="F10" s="66">
        <v>7</v>
      </c>
      <c r="G10" s="65">
        <v>9</v>
      </c>
      <c r="H10" s="65">
        <v>10</v>
      </c>
      <c r="I10" s="67">
        <v>11</v>
      </c>
      <c r="J10" s="64">
        <v>12</v>
      </c>
      <c r="K10" s="66">
        <v>13</v>
      </c>
    </row>
    <row r="11" spans="1:11" s="2" customFormat="1" ht="14.25" x14ac:dyDescent="0.2">
      <c r="A11" s="54"/>
      <c r="B11" s="6"/>
      <c r="C11" s="36" t="s">
        <v>36</v>
      </c>
      <c r="D11" s="68">
        <f>D47</f>
        <v>55017853</v>
      </c>
      <c r="E11" s="25">
        <f>E47</f>
        <v>37034784.549999997</v>
      </c>
      <c r="F11" s="43">
        <f t="shared" ref="F11:F47" si="0">IF(D11=0,0,E11/D11*100)</f>
        <v>67.314121745172415</v>
      </c>
      <c r="G11" s="25">
        <f>G47</f>
        <v>53519644.5</v>
      </c>
      <c r="H11" s="25">
        <f>H47</f>
        <v>30654839.010000005</v>
      </c>
      <c r="I11" s="25">
        <f t="shared" ref="I11:I47" si="1">IF(G11=0,0,H11/G11*100)</f>
        <v>57.277732870591102</v>
      </c>
      <c r="J11" s="47">
        <f t="shared" ref="J11:K16" si="2">D11+G11</f>
        <v>108537497.5</v>
      </c>
      <c r="K11" s="30">
        <f t="shared" si="2"/>
        <v>67689623.560000002</v>
      </c>
    </row>
    <row r="12" spans="1:11" ht="70.150000000000006" customHeight="1" x14ac:dyDescent="0.2">
      <c r="A12" s="29" t="s">
        <v>13</v>
      </c>
      <c r="B12" s="7"/>
      <c r="C12" s="37" t="s">
        <v>14</v>
      </c>
      <c r="D12" s="49">
        <v>10301053</v>
      </c>
      <c r="E12" s="24">
        <v>7459946.3600000003</v>
      </c>
      <c r="F12" s="43">
        <f t="shared" si="0"/>
        <v>72.41926005040456</v>
      </c>
      <c r="G12" s="24">
        <v>50000</v>
      </c>
      <c r="H12" s="24">
        <v>43500</v>
      </c>
      <c r="I12" s="25">
        <f t="shared" si="1"/>
        <v>87</v>
      </c>
      <c r="J12" s="47">
        <f t="shared" si="2"/>
        <v>10351053</v>
      </c>
      <c r="K12" s="30">
        <f t="shared" si="2"/>
        <v>7503446.3600000003</v>
      </c>
    </row>
    <row r="13" spans="1:11" ht="25.15" customHeight="1" x14ac:dyDescent="0.2">
      <c r="A13" s="31" t="s">
        <v>40</v>
      </c>
      <c r="B13" s="9"/>
      <c r="C13" s="38" t="s">
        <v>41</v>
      </c>
      <c r="D13" s="50">
        <v>50000</v>
      </c>
      <c r="E13" s="26"/>
      <c r="F13" s="44">
        <f t="shared" si="0"/>
        <v>0</v>
      </c>
      <c r="G13" s="26">
        <v>0</v>
      </c>
      <c r="H13" s="26">
        <v>0</v>
      </c>
      <c r="I13" s="26">
        <f t="shared" si="1"/>
        <v>0</v>
      </c>
      <c r="J13" s="48">
        <f t="shared" si="2"/>
        <v>50000</v>
      </c>
      <c r="K13" s="32">
        <f t="shared" si="2"/>
        <v>0</v>
      </c>
    </row>
    <row r="14" spans="1:11" ht="17.45" customHeight="1" x14ac:dyDescent="0.2">
      <c r="A14" s="33">
        <v>1000</v>
      </c>
      <c r="B14" s="7"/>
      <c r="C14" s="39" t="s">
        <v>30</v>
      </c>
      <c r="D14" s="69">
        <f>SUM(D15:D16)</f>
        <v>25483765</v>
      </c>
      <c r="E14" s="70">
        <f>SUM(E15:E16)</f>
        <v>18190928.719999999</v>
      </c>
      <c r="F14" s="43">
        <f t="shared" si="0"/>
        <v>71.382422181337802</v>
      </c>
      <c r="G14" s="70">
        <f>SUM(G15:G16)</f>
        <v>2048179.5</v>
      </c>
      <c r="H14" s="70">
        <f>SUM(H15:H16)</f>
        <v>692963.5</v>
      </c>
      <c r="I14" s="25">
        <f t="shared" si="1"/>
        <v>33.833143042394475</v>
      </c>
      <c r="J14" s="47">
        <f t="shared" si="2"/>
        <v>27531944.5</v>
      </c>
      <c r="K14" s="71">
        <f t="shared" si="2"/>
        <v>18883892.219999999</v>
      </c>
    </row>
    <row r="15" spans="1:11" s="2" customFormat="1" ht="15" x14ac:dyDescent="0.2">
      <c r="A15" s="34">
        <v>1010</v>
      </c>
      <c r="B15" s="8"/>
      <c r="C15" s="40" t="s">
        <v>15</v>
      </c>
      <c r="D15" s="72">
        <v>25483765</v>
      </c>
      <c r="E15" s="73">
        <v>18190928.719999999</v>
      </c>
      <c r="F15" s="74">
        <f t="shared" si="0"/>
        <v>71.382422181337802</v>
      </c>
      <c r="G15" s="75">
        <f>57960+2688+2650042/12*9</f>
        <v>2048179.5</v>
      </c>
      <c r="H15" s="73">
        <f>38698+654265.5</f>
        <v>692963.5</v>
      </c>
      <c r="I15" s="24">
        <f t="shared" si="1"/>
        <v>33.833143042394475</v>
      </c>
      <c r="J15" s="76">
        <f t="shared" si="2"/>
        <v>27531944.5</v>
      </c>
      <c r="K15" s="71">
        <f t="shared" si="2"/>
        <v>18883892.219999999</v>
      </c>
    </row>
    <row r="16" spans="1:11" s="2" customFormat="1" ht="25.5" x14ac:dyDescent="0.2">
      <c r="A16" s="34">
        <v>1140</v>
      </c>
      <c r="B16" s="7"/>
      <c r="C16" s="40" t="s">
        <v>31</v>
      </c>
      <c r="D16" s="72">
        <v>0</v>
      </c>
      <c r="E16" s="73"/>
      <c r="F16" s="74">
        <f t="shared" si="0"/>
        <v>0</v>
      </c>
      <c r="G16" s="73">
        <v>0</v>
      </c>
      <c r="H16" s="73">
        <v>0</v>
      </c>
      <c r="I16" s="24">
        <f t="shared" si="1"/>
        <v>0</v>
      </c>
      <c r="J16" s="76">
        <f t="shared" si="2"/>
        <v>0</v>
      </c>
      <c r="K16" s="71">
        <f t="shared" si="2"/>
        <v>0</v>
      </c>
    </row>
    <row r="17" spans="1:11" s="2" customFormat="1" ht="20.45" customHeight="1" x14ac:dyDescent="0.2">
      <c r="A17" s="33">
        <v>3000</v>
      </c>
      <c r="B17" s="8"/>
      <c r="C17" s="37" t="s">
        <v>6</v>
      </c>
      <c r="D17" s="69">
        <f>SUM(D18:D21)</f>
        <v>1088539</v>
      </c>
      <c r="E17" s="70">
        <f>SUM(E18:E21)</f>
        <v>781127.59</v>
      </c>
      <c r="F17" s="43">
        <f t="shared" si="0"/>
        <v>71.759265400688449</v>
      </c>
      <c r="G17" s="70">
        <f>SUM(G18:G21)</f>
        <v>16107</v>
      </c>
      <c r="H17" s="70">
        <f>SUM(H18:H21)</f>
        <v>16105.87</v>
      </c>
      <c r="I17" s="25">
        <f t="shared" si="1"/>
        <v>99.992984416713242</v>
      </c>
      <c r="J17" s="69">
        <f>SUM(J18:J21)</f>
        <v>1104646</v>
      </c>
      <c r="K17" s="77">
        <f>SUM(K18:K21)</f>
        <v>797233.46</v>
      </c>
    </row>
    <row r="18" spans="1:11" s="2" customFormat="1" ht="27" customHeight="1" x14ac:dyDescent="0.2">
      <c r="A18" s="34">
        <v>3090</v>
      </c>
      <c r="B18" s="8"/>
      <c r="C18" s="41" t="s">
        <v>37</v>
      </c>
      <c r="D18" s="78">
        <v>30000</v>
      </c>
      <c r="E18" s="79">
        <v>0</v>
      </c>
      <c r="F18" s="74">
        <f t="shared" si="0"/>
        <v>0</v>
      </c>
      <c r="G18" s="79">
        <v>0</v>
      </c>
      <c r="H18" s="79">
        <v>0</v>
      </c>
      <c r="I18" s="24">
        <f t="shared" si="1"/>
        <v>0</v>
      </c>
      <c r="J18" s="76">
        <f t="shared" ref="J18:K21" si="3">D18+G18</f>
        <v>30000</v>
      </c>
      <c r="K18" s="71">
        <f t="shared" si="3"/>
        <v>0</v>
      </c>
    </row>
    <row r="19" spans="1:11" s="2" customFormat="1" ht="69.599999999999994" customHeight="1" x14ac:dyDescent="0.2">
      <c r="A19" s="34">
        <v>3140</v>
      </c>
      <c r="B19" s="8"/>
      <c r="C19" s="41" t="s">
        <v>16</v>
      </c>
      <c r="D19" s="78">
        <v>53800</v>
      </c>
      <c r="E19" s="79">
        <v>0</v>
      </c>
      <c r="F19" s="74">
        <f t="shared" si="0"/>
        <v>0</v>
      </c>
      <c r="G19" s="79">
        <v>0</v>
      </c>
      <c r="H19" s="79">
        <v>0</v>
      </c>
      <c r="I19" s="25">
        <f t="shared" si="1"/>
        <v>0</v>
      </c>
      <c r="J19" s="76">
        <f t="shared" si="3"/>
        <v>53800</v>
      </c>
      <c r="K19" s="71">
        <f t="shared" si="3"/>
        <v>0</v>
      </c>
    </row>
    <row r="20" spans="1:11" ht="21.6" customHeight="1" x14ac:dyDescent="0.2">
      <c r="A20" s="34">
        <v>3210</v>
      </c>
      <c r="B20" s="8"/>
      <c r="C20" s="41" t="s">
        <v>12</v>
      </c>
      <c r="D20" s="80">
        <v>77789</v>
      </c>
      <c r="E20" s="81">
        <v>16105.88</v>
      </c>
      <c r="F20" s="43">
        <f t="shared" si="0"/>
        <v>20.704572625949684</v>
      </c>
      <c r="G20" s="82">
        <v>16107</v>
      </c>
      <c r="H20" s="81">
        <v>16105.87</v>
      </c>
      <c r="I20" s="25">
        <f t="shared" si="1"/>
        <v>99.992984416713242</v>
      </c>
      <c r="J20" s="76">
        <f t="shared" si="3"/>
        <v>93896</v>
      </c>
      <c r="K20" s="71">
        <f t="shared" si="3"/>
        <v>32211.75</v>
      </c>
    </row>
    <row r="21" spans="1:11" ht="25.9" customHeight="1" x14ac:dyDescent="0.2">
      <c r="A21" s="34">
        <v>3242</v>
      </c>
      <c r="B21" s="8"/>
      <c r="C21" s="41" t="s">
        <v>17</v>
      </c>
      <c r="D21" s="80">
        <v>926950</v>
      </c>
      <c r="E21" s="81">
        <v>765021.71</v>
      </c>
      <c r="F21" s="43">
        <f t="shared" si="0"/>
        <v>82.531065321754141</v>
      </c>
      <c r="G21" s="81">
        <v>0</v>
      </c>
      <c r="H21" s="81">
        <v>0</v>
      </c>
      <c r="I21" s="25">
        <f t="shared" si="1"/>
        <v>0</v>
      </c>
      <c r="J21" s="76">
        <f t="shared" si="3"/>
        <v>926950</v>
      </c>
      <c r="K21" s="71">
        <f t="shared" si="3"/>
        <v>765021.71</v>
      </c>
    </row>
    <row r="22" spans="1:11" s="2" customFormat="1" ht="14.25" x14ac:dyDescent="0.2">
      <c r="A22" s="33">
        <v>4000</v>
      </c>
      <c r="B22" s="7"/>
      <c r="C22" s="37" t="s">
        <v>8</v>
      </c>
      <c r="D22" s="69">
        <f>SUM(D23:D25)</f>
        <v>1973408</v>
      </c>
      <c r="E22" s="70">
        <f>SUM(E23:E25)</f>
        <v>1159308.6400000001</v>
      </c>
      <c r="F22" s="43">
        <f t="shared" si="0"/>
        <v>58.746525807131633</v>
      </c>
      <c r="G22" s="70">
        <f>SUM(G23:G25)</f>
        <v>32000</v>
      </c>
      <c r="H22" s="70">
        <f>SUM(H23:H25)</f>
        <v>20700.8</v>
      </c>
      <c r="I22" s="25">
        <f t="shared" si="1"/>
        <v>64.69</v>
      </c>
      <c r="J22" s="69">
        <f>SUM(J23:J25)</f>
        <v>2005408</v>
      </c>
      <c r="K22" s="71">
        <f t="shared" ref="K22:K43" si="4">E22+H22</f>
        <v>1180009.4400000002</v>
      </c>
    </row>
    <row r="23" spans="1:11" ht="40.15" customHeight="1" x14ac:dyDescent="0.2">
      <c r="A23" s="34">
        <v>4060</v>
      </c>
      <c r="B23" s="8"/>
      <c r="C23" s="41" t="s">
        <v>18</v>
      </c>
      <c r="D23" s="80">
        <v>1653140</v>
      </c>
      <c r="E23" s="81">
        <v>976130.41</v>
      </c>
      <c r="F23" s="43">
        <f t="shared" si="0"/>
        <v>59.047050461545915</v>
      </c>
      <c r="G23" s="81">
        <f>8000+32000/12*9</f>
        <v>32000</v>
      </c>
      <c r="H23" s="81">
        <v>20700.8</v>
      </c>
      <c r="I23" s="25">
        <f t="shared" si="1"/>
        <v>64.69</v>
      </c>
      <c r="J23" s="76">
        <f t="shared" ref="J23:J43" si="5">D23+G23</f>
        <v>1685140</v>
      </c>
      <c r="K23" s="71">
        <f t="shared" si="4"/>
        <v>996831.21000000008</v>
      </c>
    </row>
    <row r="24" spans="1:11" ht="30" customHeight="1" x14ac:dyDescent="0.2">
      <c r="A24" s="34">
        <v>4081</v>
      </c>
      <c r="B24" s="8"/>
      <c r="C24" s="41" t="s">
        <v>19</v>
      </c>
      <c r="D24" s="80">
        <v>96768</v>
      </c>
      <c r="E24" s="81">
        <v>40321.54</v>
      </c>
      <c r="F24" s="43">
        <f t="shared" si="0"/>
        <v>41.668258101851855</v>
      </c>
      <c r="G24" s="83">
        <v>0</v>
      </c>
      <c r="H24" s="83">
        <v>0</v>
      </c>
      <c r="I24" s="25">
        <f t="shared" si="1"/>
        <v>0</v>
      </c>
      <c r="J24" s="76">
        <f t="shared" si="5"/>
        <v>96768</v>
      </c>
      <c r="K24" s="71">
        <f t="shared" si="4"/>
        <v>40321.54</v>
      </c>
    </row>
    <row r="25" spans="1:11" ht="19.899999999999999" customHeight="1" x14ac:dyDescent="0.2">
      <c r="A25" s="34">
        <v>4082</v>
      </c>
      <c r="B25" s="8"/>
      <c r="C25" s="41" t="s">
        <v>20</v>
      </c>
      <c r="D25" s="80">
        <v>223500</v>
      </c>
      <c r="E25" s="81">
        <v>142856.69</v>
      </c>
      <c r="F25" s="43">
        <f t="shared" si="0"/>
        <v>63.917982102908276</v>
      </c>
      <c r="G25" s="83">
        <v>0</v>
      </c>
      <c r="H25" s="83">
        <v>0</v>
      </c>
      <c r="I25" s="25">
        <f t="shared" si="1"/>
        <v>0</v>
      </c>
      <c r="J25" s="76">
        <f t="shared" si="5"/>
        <v>223500</v>
      </c>
      <c r="K25" s="71">
        <f t="shared" si="4"/>
        <v>142856.69</v>
      </c>
    </row>
    <row r="26" spans="1:11" s="2" customFormat="1" ht="15" x14ac:dyDescent="0.2">
      <c r="A26" s="33">
        <v>5000</v>
      </c>
      <c r="B26" s="8"/>
      <c r="C26" s="37" t="s">
        <v>1</v>
      </c>
      <c r="D26" s="69">
        <f>SUM(D27:D27)</f>
        <v>439994</v>
      </c>
      <c r="E26" s="70">
        <f>SUM(E27:E27)</f>
        <v>328023.32</v>
      </c>
      <c r="F26" s="43">
        <f t="shared" si="0"/>
        <v>74.551771160515827</v>
      </c>
      <c r="G26" s="70">
        <f>SUM(G27:G27)</f>
        <v>0</v>
      </c>
      <c r="H26" s="70">
        <f>SUM(H27:H27)</f>
        <v>0</v>
      </c>
      <c r="I26" s="25">
        <f t="shared" si="1"/>
        <v>0</v>
      </c>
      <c r="J26" s="76">
        <f t="shared" si="5"/>
        <v>439994</v>
      </c>
      <c r="K26" s="71">
        <f t="shared" si="4"/>
        <v>328023.32</v>
      </c>
    </row>
    <row r="27" spans="1:11" ht="51" customHeight="1" x14ac:dyDescent="0.2">
      <c r="A27" s="34">
        <v>5061</v>
      </c>
      <c r="B27" s="8"/>
      <c r="C27" s="41" t="s">
        <v>22</v>
      </c>
      <c r="D27" s="72">
        <v>439994</v>
      </c>
      <c r="E27" s="81">
        <v>328023.32</v>
      </c>
      <c r="F27" s="43">
        <f t="shared" si="0"/>
        <v>74.551771160515827</v>
      </c>
      <c r="G27" s="81">
        <v>0</v>
      </c>
      <c r="H27" s="81">
        <v>0</v>
      </c>
      <c r="I27" s="25">
        <f t="shared" si="1"/>
        <v>0</v>
      </c>
      <c r="J27" s="76">
        <f t="shared" si="5"/>
        <v>439994</v>
      </c>
      <c r="K27" s="71">
        <f t="shared" si="4"/>
        <v>328023.32</v>
      </c>
    </row>
    <row r="28" spans="1:11" s="2" customFormat="1" ht="14.25" customHeight="1" x14ac:dyDescent="0.2">
      <c r="A28" s="33">
        <v>6000</v>
      </c>
      <c r="B28" s="8"/>
      <c r="C28" s="37" t="s">
        <v>7</v>
      </c>
      <c r="D28" s="69">
        <f>SUM(D29:D30)</f>
        <v>10196233</v>
      </c>
      <c r="E28" s="70">
        <f>SUM(E29:E30)</f>
        <v>7578680.0099999998</v>
      </c>
      <c r="F28" s="43">
        <f t="shared" si="0"/>
        <v>74.328234849085931</v>
      </c>
      <c r="G28" s="70">
        <f>SUM(G29:G30)</f>
        <v>5105815</v>
      </c>
      <c r="H28" s="70">
        <f>SUM(H29:H30)</f>
        <v>3848899.9</v>
      </c>
      <c r="I28" s="84">
        <f t="shared" si="1"/>
        <v>75.382674460394668</v>
      </c>
      <c r="J28" s="76">
        <f t="shared" si="5"/>
        <v>15302048</v>
      </c>
      <c r="K28" s="71">
        <f t="shared" si="4"/>
        <v>11427579.91</v>
      </c>
    </row>
    <row r="29" spans="1:11" ht="25.15" customHeight="1" x14ac:dyDescent="0.2">
      <c r="A29" s="34">
        <v>6011</v>
      </c>
      <c r="B29" s="8"/>
      <c r="C29" s="41" t="s">
        <v>32</v>
      </c>
      <c r="D29" s="80">
        <v>0</v>
      </c>
      <c r="E29" s="81">
        <v>0</v>
      </c>
      <c r="F29" s="43">
        <f t="shared" si="0"/>
        <v>0</v>
      </c>
      <c r="G29" s="81">
        <v>2000000</v>
      </c>
      <c r="H29" s="81">
        <v>1029937.6</v>
      </c>
      <c r="I29" s="25">
        <f t="shared" si="1"/>
        <v>51.496879999999997</v>
      </c>
      <c r="J29" s="76">
        <f t="shared" si="5"/>
        <v>2000000</v>
      </c>
      <c r="K29" s="71">
        <f t="shared" si="4"/>
        <v>1029937.6</v>
      </c>
    </row>
    <row r="30" spans="1:11" ht="21" customHeight="1" x14ac:dyDescent="0.2">
      <c r="A30" s="34">
        <v>6030</v>
      </c>
      <c r="B30" s="8"/>
      <c r="C30" s="41" t="s">
        <v>21</v>
      </c>
      <c r="D30" s="72">
        <v>10196233</v>
      </c>
      <c r="E30" s="73">
        <v>7578680.0099999998</v>
      </c>
      <c r="F30" s="43">
        <f t="shared" si="0"/>
        <v>74.328234849085931</v>
      </c>
      <c r="G30" s="81">
        <f>527000+2578815</f>
        <v>3105815</v>
      </c>
      <c r="H30" s="81">
        <f>304150+2514812.3</f>
        <v>2818962.3</v>
      </c>
      <c r="I30" s="25">
        <f t="shared" si="1"/>
        <v>90.764012022609194</v>
      </c>
      <c r="J30" s="76">
        <f t="shared" si="5"/>
        <v>13302048</v>
      </c>
      <c r="K30" s="71">
        <f t="shared" si="4"/>
        <v>10397642.309999999</v>
      </c>
    </row>
    <row r="31" spans="1:11" ht="27.6" customHeight="1" x14ac:dyDescent="0.2">
      <c r="A31" s="33">
        <v>7100</v>
      </c>
      <c r="B31" s="8"/>
      <c r="C31" s="37" t="s">
        <v>23</v>
      </c>
      <c r="D31" s="69">
        <f>SUM(D32:D32)</f>
        <v>163455</v>
      </c>
      <c r="E31" s="70">
        <f>SUM(E32:E32)</f>
        <v>110086.92</v>
      </c>
      <c r="F31" s="77">
        <f t="shared" si="0"/>
        <v>67.349986234743511</v>
      </c>
      <c r="G31" s="70">
        <f>SUM(G32:G32)</f>
        <v>20000</v>
      </c>
      <c r="H31" s="70">
        <f>SUM(H32:H32)</f>
        <v>0</v>
      </c>
      <c r="I31" s="84">
        <f t="shared" si="1"/>
        <v>0</v>
      </c>
      <c r="J31" s="76">
        <f t="shared" si="5"/>
        <v>183455</v>
      </c>
      <c r="K31" s="71">
        <f t="shared" si="4"/>
        <v>110086.92</v>
      </c>
    </row>
    <row r="32" spans="1:11" ht="17.45" customHeight="1" x14ac:dyDescent="0.2">
      <c r="A32" s="34">
        <v>7130</v>
      </c>
      <c r="B32" s="8"/>
      <c r="C32" s="41" t="s">
        <v>24</v>
      </c>
      <c r="D32" s="80">
        <v>163455</v>
      </c>
      <c r="E32" s="81">
        <v>110086.92</v>
      </c>
      <c r="F32" s="43">
        <f t="shared" si="0"/>
        <v>67.349986234743511</v>
      </c>
      <c r="G32" s="81">
        <v>20000</v>
      </c>
      <c r="H32" s="81">
        <v>0</v>
      </c>
      <c r="I32" s="25">
        <f t="shared" si="1"/>
        <v>0</v>
      </c>
      <c r="J32" s="76">
        <f t="shared" si="5"/>
        <v>183455</v>
      </c>
      <c r="K32" s="71">
        <f t="shared" si="4"/>
        <v>110086.92</v>
      </c>
    </row>
    <row r="33" spans="1:11" ht="17.45" customHeight="1" x14ac:dyDescent="0.2">
      <c r="A33" s="33">
        <v>7300</v>
      </c>
      <c r="B33" s="8"/>
      <c r="C33" s="37" t="s">
        <v>25</v>
      </c>
      <c r="D33" s="69">
        <f>SUM(D34:D37)</f>
        <v>39723</v>
      </c>
      <c r="E33" s="69">
        <f>SUM(E34:E37)</f>
        <v>39722.400000000001</v>
      </c>
      <c r="F33" s="77">
        <f t="shared" si="0"/>
        <v>99.998489540064952</v>
      </c>
      <c r="G33" s="69">
        <f>SUM(G34:G37)</f>
        <v>40228073</v>
      </c>
      <c r="H33" s="69">
        <f>SUM(H34:H37)</f>
        <v>21659338.240000002</v>
      </c>
      <c r="I33" s="84">
        <f t="shared" si="1"/>
        <v>53.841351635212561</v>
      </c>
      <c r="J33" s="76">
        <f t="shared" si="5"/>
        <v>40267796</v>
      </c>
      <c r="K33" s="71">
        <f t="shared" si="4"/>
        <v>21699060.640000001</v>
      </c>
    </row>
    <row r="34" spans="1:11" ht="28.15" customHeight="1" x14ac:dyDescent="0.2">
      <c r="A34" s="34">
        <v>7310</v>
      </c>
      <c r="B34" s="8"/>
      <c r="C34" s="41" t="s">
        <v>33</v>
      </c>
      <c r="D34" s="78">
        <v>0</v>
      </c>
      <c r="E34" s="79">
        <v>0</v>
      </c>
      <c r="F34" s="43">
        <f t="shared" si="0"/>
        <v>0</v>
      </c>
      <c r="G34" s="79">
        <v>3250000</v>
      </c>
      <c r="H34" s="79">
        <v>3112812.41</v>
      </c>
      <c r="I34" s="25">
        <f t="shared" si="1"/>
        <v>95.778843384615385</v>
      </c>
      <c r="J34" s="76">
        <f t="shared" si="5"/>
        <v>3250000</v>
      </c>
      <c r="K34" s="71">
        <f t="shared" si="4"/>
        <v>3112812.41</v>
      </c>
    </row>
    <row r="35" spans="1:11" ht="28.15" customHeight="1" x14ac:dyDescent="0.2">
      <c r="A35" s="34">
        <v>7321</v>
      </c>
      <c r="B35" s="8"/>
      <c r="C35" s="41" t="s">
        <v>45</v>
      </c>
      <c r="D35" s="78"/>
      <c r="E35" s="79"/>
      <c r="F35" s="43">
        <f t="shared" si="0"/>
        <v>0</v>
      </c>
      <c r="G35" s="79">
        <v>9390725</v>
      </c>
      <c r="H35" s="79">
        <v>6524455.5099999998</v>
      </c>
      <c r="I35" s="25">
        <f t="shared" si="1"/>
        <v>69.477654920147273</v>
      </c>
      <c r="J35" s="76">
        <f t="shared" si="5"/>
        <v>9390725</v>
      </c>
      <c r="K35" s="71">
        <f t="shared" si="4"/>
        <v>6524455.5099999998</v>
      </c>
    </row>
    <row r="36" spans="1:11" ht="32.25" customHeight="1" x14ac:dyDescent="0.2">
      <c r="A36" s="34">
        <v>7330</v>
      </c>
      <c r="B36" s="8"/>
      <c r="C36" s="41" t="s">
        <v>34</v>
      </c>
      <c r="D36" s="78">
        <v>0</v>
      </c>
      <c r="E36" s="79">
        <v>0</v>
      </c>
      <c r="F36" s="43">
        <f t="shared" si="0"/>
        <v>0</v>
      </c>
      <c r="G36" s="79">
        <v>27587348</v>
      </c>
      <c r="H36" s="79">
        <v>12022070.32</v>
      </c>
      <c r="I36" s="25">
        <f t="shared" si="1"/>
        <v>43.57820229766196</v>
      </c>
      <c r="J36" s="76">
        <f t="shared" si="5"/>
        <v>27587348</v>
      </c>
      <c r="K36" s="71">
        <f t="shared" si="4"/>
        <v>12022070.32</v>
      </c>
    </row>
    <row r="37" spans="1:11" ht="32.25" customHeight="1" x14ac:dyDescent="0.2">
      <c r="A37" s="34">
        <v>7370</v>
      </c>
      <c r="B37" s="8"/>
      <c r="C37" s="41" t="s">
        <v>59</v>
      </c>
      <c r="D37" s="78">
        <v>39723</v>
      </c>
      <c r="E37" s="79">
        <v>39722.400000000001</v>
      </c>
      <c r="F37" s="43">
        <f t="shared" si="0"/>
        <v>99.998489540064952</v>
      </c>
      <c r="G37" s="79"/>
      <c r="H37" s="79"/>
      <c r="I37" s="25">
        <f t="shared" si="1"/>
        <v>0</v>
      </c>
      <c r="J37" s="76"/>
      <c r="K37" s="71"/>
    </row>
    <row r="38" spans="1:11" s="2" customFormat="1" ht="28.9" customHeight="1" x14ac:dyDescent="0.2">
      <c r="A38" s="33">
        <v>7600</v>
      </c>
      <c r="B38" s="8"/>
      <c r="C38" s="37" t="s">
        <v>26</v>
      </c>
      <c r="D38" s="69">
        <f>SUM(D39:D39)</f>
        <v>272000</v>
      </c>
      <c r="E38" s="70">
        <f>SUM(E39:E39)</f>
        <v>0</v>
      </c>
      <c r="F38" s="77">
        <f t="shared" si="0"/>
        <v>0</v>
      </c>
      <c r="G38" s="70">
        <f>SUM(G39:G39)</f>
        <v>0</v>
      </c>
      <c r="H38" s="70">
        <f>SUM(H39:H39)</f>
        <v>0</v>
      </c>
      <c r="I38" s="84">
        <f t="shared" si="1"/>
        <v>0</v>
      </c>
      <c r="J38" s="76">
        <f t="shared" si="5"/>
        <v>272000</v>
      </c>
      <c r="K38" s="71">
        <f t="shared" si="4"/>
        <v>0</v>
      </c>
    </row>
    <row r="39" spans="1:11" ht="17.45" customHeight="1" x14ac:dyDescent="0.2">
      <c r="A39" s="34">
        <v>7693</v>
      </c>
      <c r="B39" s="8"/>
      <c r="C39" s="41" t="s">
        <v>27</v>
      </c>
      <c r="D39" s="80">
        <v>272000</v>
      </c>
      <c r="E39" s="81">
        <v>0</v>
      </c>
      <c r="F39" s="43">
        <f t="shared" si="0"/>
        <v>0</v>
      </c>
      <c r="G39" s="81">
        <v>0</v>
      </c>
      <c r="H39" s="81">
        <v>0</v>
      </c>
      <c r="I39" s="25">
        <f t="shared" si="1"/>
        <v>0</v>
      </c>
      <c r="J39" s="76">
        <f t="shared" si="5"/>
        <v>272000</v>
      </c>
      <c r="K39" s="71">
        <f t="shared" si="4"/>
        <v>0</v>
      </c>
    </row>
    <row r="40" spans="1:11" s="12" customFormat="1" ht="33" customHeight="1" x14ac:dyDescent="0.2">
      <c r="A40" s="58" t="s">
        <v>51</v>
      </c>
      <c r="B40" s="11"/>
      <c r="C40" s="37" t="s">
        <v>42</v>
      </c>
      <c r="D40" s="69">
        <f>SUM(D41:D41)</f>
        <v>478000</v>
      </c>
      <c r="E40" s="70">
        <f>SUM(E41:E41)</f>
        <v>301869.19</v>
      </c>
      <c r="F40" s="77">
        <f>IF(D40=0,0,E40/D40*100)</f>
        <v>63.152550209205017</v>
      </c>
      <c r="G40" s="70">
        <f>SUM(G41:G41)</f>
        <v>0</v>
      </c>
      <c r="H40" s="70">
        <f>SUM(H41:H41)</f>
        <v>0</v>
      </c>
      <c r="I40" s="84">
        <f t="shared" si="1"/>
        <v>0</v>
      </c>
      <c r="J40" s="69">
        <f t="shared" si="5"/>
        <v>478000</v>
      </c>
      <c r="K40" s="77">
        <f t="shared" si="4"/>
        <v>301869.19</v>
      </c>
    </row>
    <row r="41" spans="1:11" s="12" customFormat="1" ht="40.15" customHeight="1" x14ac:dyDescent="0.2">
      <c r="A41" s="58" t="s">
        <v>52</v>
      </c>
      <c r="B41" s="13"/>
      <c r="C41" s="41" t="s">
        <v>43</v>
      </c>
      <c r="D41" s="80">
        <v>478000</v>
      </c>
      <c r="E41" s="81">
        <v>301869.19</v>
      </c>
      <c r="F41" s="43">
        <f>IF(D41=0,0,E41/D41*100)</f>
        <v>63.152550209205017</v>
      </c>
      <c r="G41" s="81"/>
      <c r="H41" s="81"/>
      <c r="I41" s="25">
        <f t="shared" si="1"/>
        <v>0</v>
      </c>
      <c r="J41" s="76">
        <f t="shared" si="5"/>
        <v>478000</v>
      </c>
      <c r="K41" s="71">
        <f t="shared" si="4"/>
        <v>301869.19</v>
      </c>
    </row>
    <row r="42" spans="1:11" s="2" customFormat="1" ht="27" customHeight="1" x14ac:dyDescent="0.2">
      <c r="A42" s="33">
        <v>8300</v>
      </c>
      <c r="B42" s="8"/>
      <c r="C42" s="37" t="s">
        <v>35</v>
      </c>
      <c r="D42" s="69">
        <f>SUM(D43:D43)</f>
        <v>0</v>
      </c>
      <c r="E42" s="70">
        <f>SUM(E43:E43)</f>
        <v>0</v>
      </c>
      <c r="F42" s="77">
        <f t="shared" si="0"/>
        <v>0</v>
      </c>
      <c r="G42" s="70">
        <f>SUM(G43:G43)</f>
        <v>234470</v>
      </c>
      <c r="H42" s="70">
        <f>SUM(H43:H43)</f>
        <v>93003.6</v>
      </c>
      <c r="I42" s="84">
        <f t="shared" si="1"/>
        <v>39.66545826758221</v>
      </c>
      <c r="J42" s="76">
        <f t="shared" si="5"/>
        <v>234470</v>
      </c>
      <c r="K42" s="71">
        <f t="shared" si="4"/>
        <v>93003.6</v>
      </c>
    </row>
    <row r="43" spans="1:11" s="2" customFormat="1" ht="27" customHeight="1" x14ac:dyDescent="0.2">
      <c r="A43" s="34">
        <v>8330</v>
      </c>
      <c r="B43" s="8"/>
      <c r="C43" s="41" t="s">
        <v>38</v>
      </c>
      <c r="D43" s="76">
        <v>0</v>
      </c>
      <c r="E43" s="83">
        <v>0</v>
      </c>
      <c r="F43" s="43">
        <f t="shared" si="0"/>
        <v>0</v>
      </c>
      <c r="G43" s="83">
        <v>234470</v>
      </c>
      <c r="H43" s="83">
        <v>93003.6</v>
      </c>
      <c r="I43" s="25">
        <f t="shared" si="1"/>
        <v>39.66545826758221</v>
      </c>
      <c r="J43" s="76">
        <f t="shared" si="5"/>
        <v>234470</v>
      </c>
      <c r="K43" s="71">
        <f t="shared" si="4"/>
        <v>93003.6</v>
      </c>
    </row>
    <row r="44" spans="1:11" s="2" customFormat="1" ht="45" customHeight="1" x14ac:dyDescent="0.2">
      <c r="A44" s="33">
        <v>9700</v>
      </c>
      <c r="B44" s="8"/>
      <c r="C44" s="37" t="s">
        <v>28</v>
      </c>
      <c r="D44" s="69">
        <f>D45+D46</f>
        <v>4531683</v>
      </c>
      <c r="E44" s="70">
        <f>E45+E46</f>
        <v>1085091.3999999999</v>
      </c>
      <c r="F44" s="77">
        <f t="shared" si="0"/>
        <v>23.944556580855277</v>
      </c>
      <c r="G44" s="70">
        <f>G45+G46</f>
        <v>5785000</v>
      </c>
      <c r="H44" s="70">
        <f>H45+H46</f>
        <v>4280327.0999999996</v>
      </c>
      <c r="I44" s="84">
        <f t="shared" si="1"/>
        <v>73.990096802074319</v>
      </c>
      <c r="J44" s="69">
        <f>J45+J46</f>
        <v>10316683</v>
      </c>
      <c r="K44" s="77">
        <f>K45+K46</f>
        <v>5365418.5</v>
      </c>
    </row>
    <row r="45" spans="1:11" ht="15" x14ac:dyDescent="0.2">
      <c r="A45" s="34">
        <v>9770</v>
      </c>
      <c r="B45" s="8"/>
      <c r="C45" s="42" t="s">
        <v>29</v>
      </c>
      <c r="D45" s="80">
        <v>4031683</v>
      </c>
      <c r="E45" s="81">
        <v>585091.4</v>
      </c>
      <c r="F45" s="43">
        <f t="shared" si="0"/>
        <v>14.512336411369645</v>
      </c>
      <c r="G45" s="81">
        <v>5735000</v>
      </c>
      <c r="H45" s="81">
        <v>4230327.0999999996</v>
      </c>
      <c r="I45" s="25">
        <f t="shared" si="1"/>
        <v>73.763332170880545</v>
      </c>
      <c r="J45" s="76">
        <f t="shared" ref="J45:K47" si="6">D45+G45</f>
        <v>9766683</v>
      </c>
      <c r="K45" s="71">
        <f t="shared" si="6"/>
        <v>4815418.5</v>
      </c>
    </row>
    <row r="46" spans="1:11" ht="25.5" x14ac:dyDescent="0.2">
      <c r="A46" s="34">
        <v>9800</v>
      </c>
      <c r="B46" s="10"/>
      <c r="C46" s="37" t="s">
        <v>44</v>
      </c>
      <c r="D46" s="80">
        <v>500000</v>
      </c>
      <c r="E46" s="81">
        <v>500000</v>
      </c>
      <c r="F46" s="43">
        <f t="shared" si="0"/>
        <v>100</v>
      </c>
      <c r="G46" s="81">
        <v>50000</v>
      </c>
      <c r="H46" s="81">
        <v>50000</v>
      </c>
      <c r="I46" s="25">
        <f t="shared" si="1"/>
        <v>100</v>
      </c>
      <c r="J46" s="76">
        <f t="shared" si="6"/>
        <v>550000</v>
      </c>
      <c r="K46" s="71">
        <f t="shared" si="6"/>
        <v>550000</v>
      </c>
    </row>
    <row r="47" spans="1:11" s="103" customFormat="1" ht="27.6" customHeight="1" thickBot="1" x14ac:dyDescent="0.25">
      <c r="A47" s="98"/>
      <c r="B47" s="99"/>
      <c r="C47" s="104" t="s">
        <v>10</v>
      </c>
      <c r="D47" s="85">
        <f>D12+D14+D17+D22+D26+D28+D31+D33+D38+D44+D40+D13+D42</f>
        <v>55017853</v>
      </c>
      <c r="E47" s="100">
        <f>E12+E14+E17+E22+E26+E28+E31+E33+E38+E44+E40+E13+E42</f>
        <v>37034784.549999997</v>
      </c>
      <c r="F47" s="101">
        <f t="shared" si="0"/>
        <v>67.314121745172415</v>
      </c>
      <c r="G47" s="100">
        <f>G12+G14+G17+G22+G26+G28+G31+G33+G38+G44+G40+G13+G42</f>
        <v>53519644.5</v>
      </c>
      <c r="H47" s="100">
        <f>H12+H14+H17+H22+H26+H28+H31+H33+H38+H44+H40+H13+H42</f>
        <v>30654839.010000005</v>
      </c>
      <c r="I47" s="102">
        <f t="shared" si="1"/>
        <v>57.277732870591102</v>
      </c>
      <c r="J47" s="85">
        <f t="shared" si="6"/>
        <v>108537497.5</v>
      </c>
      <c r="K47" s="86">
        <f t="shared" si="6"/>
        <v>67689623.560000002</v>
      </c>
    </row>
    <row r="48" spans="1:11" s="14" customFormat="1" x14ac:dyDescent="0.2">
      <c r="A48" s="55"/>
      <c r="B48" s="15"/>
      <c r="C48" s="16"/>
      <c r="D48" s="87">
        <f>D47-D27</f>
        <v>54577859</v>
      </c>
      <c r="E48" s="87">
        <f>E47-E27</f>
        <v>36706761.229999997</v>
      </c>
      <c r="F48" s="88"/>
      <c r="G48" s="89">
        <f>32976842-G47</f>
        <v>-20542802.5</v>
      </c>
      <c r="H48" s="87">
        <f>H47-15375007.56</f>
        <v>15279831.450000005</v>
      </c>
      <c r="I48" s="88"/>
      <c r="J48" s="88"/>
      <c r="K48" s="88"/>
    </row>
    <row r="49" spans="1:11" x14ac:dyDescent="0.2">
      <c r="B49" s="5"/>
      <c r="C49" s="5"/>
      <c r="D49" s="90"/>
      <c r="E49" s="91"/>
      <c r="F49" s="90"/>
      <c r="G49" s="92"/>
      <c r="H49" s="93"/>
      <c r="I49" s="93"/>
      <c r="J49" s="94"/>
      <c r="K49" s="93"/>
    </row>
    <row r="50" spans="1:11" s="22" customFormat="1" ht="18.75" x14ac:dyDescent="0.3">
      <c r="A50" s="56"/>
      <c r="C50" s="23" t="s">
        <v>39</v>
      </c>
      <c r="D50" s="95"/>
      <c r="E50" s="95"/>
      <c r="F50" s="95"/>
      <c r="G50" s="95" t="s">
        <v>53</v>
      </c>
      <c r="H50" s="96"/>
      <c r="I50" s="96"/>
      <c r="J50" s="96"/>
      <c r="K50" s="96"/>
    </row>
    <row r="52" spans="1:11" s="2" customFormat="1" x14ac:dyDescent="0.2">
      <c r="A52" s="57"/>
      <c r="B52" s="3"/>
      <c r="D52" s="97"/>
      <c r="E52" s="97"/>
      <c r="F52" s="97"/>
      <c r="G52" s="97"/>
      <c r="H52" s="97"/>
      <c r="I52" s="97"/>
      <c r="J52" s="97"/>
      <c r="K52" s="97"/>
    </row>
  </sheetData>
  <mergeCells count="10">
    <mergeCell ref="I4:K4"/>
    <mergeCell ref="B5:K5"/>
    <mergeCell ref="B6:K6"/>
    <mergeCell ref="B7:K7"/>
    <mergeCell ref="G8:I8"/>
    <mergeCell ref="J8:K8"/>
    <mergeCell ref="A8:A9"/>
    <mergeCell ref="B8:B9"/>
    <mergeCell ref="C8:C9"/>
    <mergeCell ref="D8:F8"/>
  </mergeCells>
  <phoneticPr fontId="0" type="noConversion"/>
  <pageMargins left="0.62992125984251968" right="0.19685039370078741" top="0.51181102362204722" bottom="0.31496062992125984" header="0.31496062992125984" footer="0.19685039370078741"/>
  <pageSetup paperSize="9" scale="80" fitToHeight="2" orientation="landscape" verticalDpi="0" r:id="rId1"/>
  <rowBreaks count="1" manualBreakCount="1">
    <brk id="27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видатки 01.10.2020</vt:lpstr>
      <vt:lpstr>'видатки 01.10.2020'!Заголовки_для_печати</vt:lpstr>
      <vt:lpstr>'видатки 01.10.2020'!Область_печати</vt:lpstr>
    </vt:vector>
  </TitlesOfParts>
  <Company>Silay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Silay</dc:creator>
  <cp:lastModifiedBy>Виталий</cp:lastModifiedBy>
  <cp:lastPrinted>2020-10-16T05:24:21Z</cp:lastPrinted>
  <dcterms:created xsi:type="dcterms:W3CDTF">2005-05-12T05:20:27Z</dcterms:created>
  <dcterms:modified xsi:type="dcterms:W3CDTF">2020-11-02T12:37:42Z</dcterms:modified>
</cp:coreProperties>
</file>